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0" yWindow="0" windowWidth="19200" windowHeight="7050"/>
  </bookViews>
  <sheets>
    <sheet name="Matriks Penilaian" sheetId="11" r:id="rId1"/>
    <sheet name="Pembobotan" sheetId="2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22" l="1"/>
  <c r="F12" i="22" s="1"/>
  <c r="H18" i="22"/>
  <c r="J17" i="22"/>
  <c r="J16" i="22"/>
  <c r="J15" i="22"/>
  <c r="H15" i="22"/>
  <c r="H14" i="22"/>
  <c r="J13" i="22"/>
  <c r="J12" i="22"/>
  <c r="J21" i="22" s="1"/>
  <c r="H12" i="22"/>
  <c r="H11" i="22"/>
  <c r="H10" i="22"/>
  <c r="H21" i="22" s="1"/>
  <c r="H9" i="22"/>
  <c r="H8" i="22"/>
  <c r="J7" i="22"/>
  <c r="J6" i="22"/>
  <c r="J20" i="22" s="1"/>
  <c r="H6" i="22"/>
  <c r="H5" i="22"/>
  <c r="H4" i="22"/>
  <c r="A4" i="22"/>
  <c r="A5" i="22" s="1"/>
  <c r="A6" i="22" s="1"/>
  <c r="A7" i="22" s="1"/>
  <c r="A8" i="22" s="1"/>
  <c r="A9" i="22" s="1"/>
  <c r="A10" i="22" s="1"/>
  <c r="A11" i="22" s="1"/>
  <c r="A12" i="22" s="1"/>
  <c r="A13" i="22" s="1"/>
  <c r="A14" i="22" s="1"/>
  <c r="A15" i="22" s="1"/>
  <c r="A16" i="22" s="1"/>
  <c r="A17" i="22" s="1"/>
  <c r="A18" i="22" s="1"/>
  <c r="H3" i="22"/>
  <c r="F3" i="22"/>
  <c r="K9" i="22" s="1"/>
  <c r="A6" i="11"/>
  <c r="A7" i="11" s="1"/>
  <c r="A8" i="11" s="1"/>
  <c r="A9" i="11" s="1"/>
  <c r="A11" i="11" s="1"/>
  <c r="F10" i="22" l="1"/>
  <c r="K10" i="22" s="1"/>
  <c r="H22" i="22"/>
  <c r="K17" i="22"/>
  <c r="H20" i="22"/>
  <c r="J22" i="22"/>
  <c r="K11" i="22"/>
  <c r="K13" i="22"/>
  <c r="K16" i="22"/>
  <c r="K18" i="22"/>
  <c r="F19" i="22"/>
  <c r="K3" i="22"/>
  <c r="K5" i="22"/>
  <c r="K6" i="22"/>
  <c r="K8" i="22"/>
  <c r="K4" i="22"/>
  <c r="K7" i="22"/>
  <c r="K12" i="22"/>
  <c r="K14" i="22"/>
  <c r="K15" i="22"/>
  <c r="A12" i="11"/>
  <c r="A13" i="11" s="1"/>
  <c r="A14" i="11" s="1"/>
  <c r="A15" i="11" s="1"/>
  <c r="A16" i="11" s="1"/>
  <c r="A17" i="11" s="1"/>
  <c r="A18" i="11" s="1"/>
  <c r="A23" i="11" s="1"/>
  <c r="A24" i="11" s="1"/>
  <c r="A25" i="11" s="1"/>
  <c r="K19" i="22" l="1"/>
</calcChain>
</file>

<file path=xl/sharedStrings.xml><?xml version="1.0" encoding="utf-8"?>
<sst xmlns="http://schemas.openxmlformats.org/spreadsheetml/2006/main" count="189" uniqueCount="160">
  <si>
    <t>Elemen</t>
  </si>
  <si>
    <t>Indikator</t>
  </si>
  <si>
    <t>Kriteria</t>
  </si>
  <si>
    <t>1.2  Profil Lulusan Program Studi.</t>
  </si>
  <si>
    <t>1.1  Keunikan atau Keunggulan Program Studi.</t>
  </si>
  <si>
    <t>1.3  Capaian Pembelajaran</t>
  </si>
  <si>
    <t>1.5  Rencana Pembelajaran Semester (RPS)</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</si>
  <si>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</si>
  <si>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</si>
  <si>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</si>
  <si>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</si>
  <si>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</si>
  <si>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</si>
  <si>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</si>
  <si>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</si>
  <si>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</si>
  <si>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</si>
  <si>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</si>
  <si>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Sub-Elemen</t>
  </si>
  <si>
    <t>Penilaian</t>
  </si>
  <si>
    <t>Bobot Kriteria</t>
  </si>
  <si>
    <t>Bobot Elemen</t>
  </si>
  <si>
    <t>Bobot Sub-Elemen</t>
  </si>
  <si>
    <t>Bobot Butir</t>
  </si>
  <si>
    <t>3.1</t>
  </si>
  <si>
    <t>3.2  Sistem Penjaminan Mutu</t>
  </si>
  <si>
    <t>Pengusul menguraikan profil lulusan program studi yang berupa profesi atau jenis pekerjaan atau bentuk kerja lainnya dan  keterkaitan profil dengan keunggulan atau keunikan program studi</t>
  </si>
  <si>
    <t>Tidak ada susunan mata kuliah</t>
  </si>
  <si>
    <t>Jika memenuhi 5 (lima) aspek</t>
  </si>
  <si>
    <t>Jika memenuhi 4 (empat) aspek</t>
  </si>
  <si>
    <t>Jika memenuhi 3 (tiga) aspek</t>
  </si>
  <si>
    <t>Jika memenuhi 1 - 2 aspek</t>
  </si>
  <si>
    <t>Kurang memadai, ruang akademik khusus yang disiapkan tidak relevan dengan kebutuhan</t>
  </si>
  <si>
    <t>Tidak ada datanya</t>
  </si>
  <si>
    <t>Tidak ada RPS</t>
  </si>
  <si>
    <t>Tidak ada skor dibawah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</si>
  <si>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</si>
  <si>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</si>
  <si>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</si>
  <si>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</si>
  <si>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</si>
  <si>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</si>
  <si>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</si>
  <si>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</si>
  <si>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</si>
  <si>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</si>
  <si>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</si>
  <si>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</si>
  <si>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</si>
  <si>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</si>
  <si>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</si>
  <si>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</si>
  <si>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</si>
  <si>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</si>
  <si>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</si>
  <si>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</si>
  <si>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</si>
  <si>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 tidak memenuhi persyaratan</t>
  </si>
  <si>
    <t>Tidak ada nilai 1</t>
  </si>
  <si>
    <t xml:space="preserve">Sepuluh mata kuliah dilengkapi dengan RPS yang memenuhi 9 (sembilan) komponen, menunjukkan secara jelas penciri program studi dan menggunakan referensi yang relevan dan mutakhir  </t>
  </si>
  <si>
    <t>Tidak memiliki ruang belajar mandiri</t>
  </si>
  <si>
    <t>Jumlah keterlibatan dosen dalam penulisan karya ilmiah/seni/olahraga yang dihasilkan dari penelitian dan pengabdian kepada masyarakat</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</si>
  <si>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</si>
  <si>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</si>
  <si>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</si>
  <si>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</si>
  <si>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</si>
  <si>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</si>
  <si>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</si>
  <si>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</si>
  <si>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Memiliki ruang belajar mandiri dengan luasan 4 m2/mahasiswa dan milik sendiri atau dengan luasan lebih dari 4m2/mahasiswa, berstatus SW (sewa, kontrak, atau kerjasama), dan dilengkapi perabot kantor dan internet</t>
  </si>
  <si>
    <t>Memiliki ruang belajar mandiri minimal 4m2/mahasiswa, berstatus SW (sewa, kontrak, atau kerjasama),  dan dilengkapi perabot kantor dan internet</t>
  </si>
  <si>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</si>
  <si>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r>
      <t xml:space="preserve">Jika tidak menjelaskan rencana struktur organisasi dan tata kerja </t>
    </r>
    <r>
      <rPr>
        <b/>
        <sz val="12"/>
        <rFont val="Arial Narrow"/>
        <family val="2"/>
      </rPr>
      <t>UPPS</t>
    </r>
  </si>
  <si>
    <t>Jika jumlah tenaga kependidikan 2 (dua) orang atau lebih dengan kualifikasi Diploma Tiga dan 1 (satu) orang pustakawan ditingkat perguruan tinggi dengan kualifikasi Diploma Tiga perpustakaan atau yang sejenis</t>
  </si>
  <si>
    <t>Rumusan capaian pembelajaran: (a) sesuai dengan profil lulusan, (b) deskripsi kompetensinya sesuai SN-Dikti yang mencakup 4 (empat) domain capaian pembelajaran dan sesuai level 8 (delapan) KKNI, dan (3) relevan dg keunggulan atau keunikan prodi</t>
  </si>
  <si>
    <t>Rumusan capaian pembelajaran tidak sesuai dengan SN Dikti atau level 8 (delapan)KKNI</t>
  </si>
  <si>
    <t>Susunan mata kuliah memenuhi tiga aspek</t>
  </si>
  <si>
    <t xml:space="preserve">Susunan mata kuliah memenuhi aspek 1 dan aspek 2  </t>
  </si>
  <si>
    <t>Susunan mata kuliah memenuhi aspek 1 atau 2 dan aspek 3</t>
  </si>
  <si>
    <t xml:space="preserve">Susunan mata kuliah memenuhi salah satu aspek </t>
  </si>
  <si>
    <t>3.1.2  Perwujudan Good Governance dan Lima Pilar Tata Pamong</t>
  </si>
  <si>
    <t>Profesi atau jenis pekerjaan atau bentuk kerja lainnya. Profil lulusan dilengkapi dengan uraian ringkas kompetensi seluruh profil yang sesuai dengan program pendidikan Diploma Tiga, dan keterkaitan profil tersebut dengan keunggulan atau keunikan program studi.</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</si>
  <si>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</si>
  <si>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Status,  jumlah dan kualifikasi akademik calon  dosen tetap</t>
  </si>
  <si>
    <t xml:space="preserve">3.3.3  Ruang akademik khusus dan peralatan </t>
  </si>
  <si>
    <t>3.3  Sarana dan Prasarana</t>
  </si>
  <si>
    <t>Skor/Nilai</t>
  </si>
  <si>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</si>
  <si>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</si>
  <si>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</si>
  <si>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1.5.1 Susunan mata kuliah</t>
  </si>
  <si>
    <t>1.5.2 Pembelajaran yang dilaksanakan dalam bentuk praktikum/praktik/praktik bengkel/praktik studio/praktek lapang atau magang</t>
  </si>
  <si>
    <t>Proporsi jumlah jam pembelajaran praktikum/praktik/praktik bengkel/praktik studio/praktik lapang atau magang terhadap total jam pembelajaran selama masa pendidikan</t>
  </si>
  <si>
    <t>JP = Jam pembelajaran praktikum, praktik studio, praktik bengkel, atau praktik lapangan (termasuk KKN), JB = Jam pembelajaran total selama masa pendidikan.
PJP = (JP / JB) x 100%</t>
  </si>
  <si>
    <t>Jika PJP &lt; 30% maka skore = (40 x PJP)/3</t>
  </si>
  <si>
    <t>Rumusan capaian pembelajaran: (a) sesuai dengan profil lulusan, (b) deskripsi kompetensinya sesuai SN-Dikti yang mencakup 4 (empat) domain capaian pembelajaran dan sesuai level 8 (delapan) KKNI, (3) relevan dengan keunikan atau keunggulan prodi, dan (4) mencantumkan paling sedikit SN Dikti sebagai rujukan</t>
  </si>
  <si>
    <t>3.3.2 Ruang belajar mandiri</t>
  </si>
  <si>
    <t>3.2.1  Sistem Penjaminan Mutu Internal</t>
  </si>
  <si>
    <t xml:space="preserve">1.4  Struktur Kurikulum </t>
  </si>
  <si>
    <t>1.6 Fokus Penelitian Terutama yang Melalui Kerjasama</t>
  </si>
  <si>
    <t>2.3 Luaran Dosen Tetap</t>
  </si>
  <si>
    <t>Na = Jumlah keterlibatan dosen dalam penulisan karya ilmiah/seni/olahraga yang dihasilkan dari penelitian dan pengabdian kepada masyarakat pada jurnal internasional bereputasi
Nb = Jumlah keterlibatan dosen dalam penulisan karya ilmiah/seni/olahraga yang dihasilkan dari penelitian dan pengabdian kepada masyarakat pada jurnal nasional terakreditasi dan/atau jurnal internasional
Nc = Jumlah keterlibatan dosen dalam penulisan karya ilmiah/seni/olahraga yang dihasilkan dari penelitian dan pengabdian kepada masyarakat pada jurnal lokal dan/atau nasional tidak terakreditasi
Nilai Kasar = (3 Na + 2 Nb + Nc)/jumlah dosen tetap yang memenuhi persyaratan
Jika NK &gt;= 10 skore = 4, jika NK &lt; 10 maka skore = 1 + 0,3xNK</t>
  </si>
  <si>
    <t>Memiliki ruang belajar mandiri lebih dari  4m2/mahasiswa, milik sendiri, dilengkapi perabot kantor dan internet</t>
  </si>
  <si>
    <t>3.1.1  Struktur Organisasi dan Tata Kerja Unit Pengelola Program Studi</t>
  </si>
  <si>
    <t>1.1 Keunikan atau Keunggulan Program Studi.</t>
  </si>
  <si>
    <t>1.2 Profil Lulusan Program Studi.</t>
  </si>
  <si>
    <t>1.3 Capaian Pembelajaran</t>
  </si>
  <si>
    <t xml:space="preserve">3.1 Organisasi dan Tata Kerja Unit Pengelola Program Studi.   </t>
  </si>
  <si>
    <t xml:space="preserve">3.3 Sarana dan Prasarana.   </t>
  </si>
  <si>
    <t>3.4 Tenaga Kependidikan</t>
  </si>
  <si>
    <t>1.4 Struktur Kurikulum</t>
  </si>
  <si>
    <t>1.5 Rencana Pembelajaran Semester (RPS)</t>
  </si>
  <si>
    <t>3.2 Sistem Penjaminan Mutu Internal</t>
  </si>
  <si>
    <r>
      <t xml:space="preserve">Jika PJP </t>
    </r>
    <r>
      <rPr>
        <sz val="12"/>
        <rFont val="Calibri"/>
        <family val="2"/>
      </rPr>
      <t>≥</t>
    </r>
    <r>
      <rPr>
        <sz val="12"/>
        <rFont val="Arial Narrow"/>
        <family val="2"/>
      </rPr>
      <t xml:space="preserve"> 30%</t>
    </r>
  </si>
  <si>
    <t>Bidang keahlian yang akan menjadi fokus penelitian merupakan kasus yang berkembang di masyarakat, sesuai dengan keunggulan program studi, dan dilaksanakan secara mandiri oleh perguruan tinggi pengusul</t>
  </si>
  <si>
    <t>Bidang keahlian yang akan menjadi fokus penelitian merupakan kebutuhan mitra kerjasama, sesuai dengan keunggulan program studi, dan dilaksanakan secara kolaborasi dengan mitra kerjasama</t>
  </si>
  <si>
    <t>Bidang keahlian yang akan menjadi fokus penelitian merupakan kebutuhan mitra kerjasama, sesuai dengan keunggulan program studi, dan dilaksanakan secara mandiri pada perguruan tinggi pengusul</t>
  </si>
  <si>
    <t>3.3.</t>
  </si>
  <si>
    <t>1.4.1 Susunan mata kuliah</t>
  </si>
  <si>
    <t>1.4.2 Pembelajaran yang dilaksanakan dalam bentuk praktikum/praktik/ dll</t>
  </si>
  <si>
    <t>1.4</t>
  </si>
  <si>
    <t xml:space="preserve">1.6 Rancangan Fokus Penelitian </t>
  </si>
  <si>
    <r>
      <t>3.3.3</t>
    </r>
    <r>
      <rPr>
        <sz val="7"/>
        <rFont val="Arial Narrow"/>
        <family val="2"/>
      </rPr>
      <t xml:space="preserve">     </t>
    </r>
    <r>
      <rPr>
        <sz val="12"/>
        <rFont val="Arial Narrow"/>
        <family val="2"/>
      </rPr>
      <t>Ruang akademik khusus dan peralatan</t>
    </r>
  </si>
  <si>
    <t>2.1 Dosen pada program studi yang diusulkan</t>
  </si>
  <si>
    <t>2.2 Luaran Calon Dosen Tetap</t>
  </si>
  <si>
    <t xml:space="preserve">Tidak mencantumkan/ mendeskripsikan capaian Pembelajaran atau rumusan capaian pembelajaran tidak sesuai dengan SN Dikti atau level 8 (delapan)KKNI    </t>
  </si>
  <si>
    <t>Memiliki ruang belajar mandiri &lt; 4m2/mahasiswa, berstatus SW (sewa, kontrak, atau kerjasama),  dan dilengkapi perabot kantor dan internet</t>
  </si>
  <si>
    <t>Indikator untuk Magister Terapan-PSDKU pada PTN</t>
  </si>
  <si>
    <t>Keunikan atau keunggulan program studi disusun berdasarkan 3 aspek yang sesuai bidang keahlian program studi</t>
  </si>
  <si>
    <t>Keunikan atau keunggulan program studi disusun berdasarkan 2 aspek yang sesuai bidang keahlian program studi</t>
  </si>
  <si>
    <t>Keunggulan dan keunikan program studi dibangun berdasarkan aspek: (1) pengembangan dan pengamalan penerapan ilmu, (2) kajian kebutuhan masyarakat terkait penerapan keilmuan, dan (3) bidang kajian keahlian spesifik.</t>
  </si>
  <si>
    <t xml:space="preserve">Perguruan tinggi memiliki unsur pelaksana penjaminan mutu dan dokumen mutu ( kebijakan SPMI, manual SPMI, standar SPMI, dan formulir SPMI) yang telah diimplementasikan secara lengkap sesuai siklus PPEPP dan rancangan pelaksanaan siklus PPEPP di UPPS PSDKU Vokasi </t>
  </si>
  <si>
    <t xml:space="preserve">Perguruan tinggi memiliki unsur pelaksana penjaminan mutu dan dokumen mutu ( kebijakan SPMI, manual SPMI, standar SPMI, dan formulir SPMI) yang telah diimplementasikan sebagaian dari siklus PPEPP dan rancangan pelaksanaan siklus PPEPP di UPPS PSDKU Vokasi </t>
  </si>
  <si>
    <t xml:space="preserve">Perguruan tinggi memiliki unsur pelaksana penjaminan mutu dan dokumen mutu ( kebijakan SPMI, manual SPMI, standar SPMI, dan formulir SPMI) dan rancangan pelaksanaan siklus PPEPP di UPPS PSDKU Vokasi </t>
  </si>
  <si>
    <t xml:space="preserve">Perguruan tinggi memiliki unsur pelaksana penjaminan mutu dan dokumen mutu ( kebijakan SPMI, manual SPMI, standar SPMI, dan formulir SPMI) dan belum memiliki rancangan pelaksanaan siklus PPEPP di UPPS PSDKU Vokasi </t>
  </si>
  <si>
    <t xml:space="preserve">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</si>
  <si>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</si>
  <si>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</si>
  <si>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Jumlah RPS mata kuliah yang  memenuhi 9 (sembilan)  komponen jumlahnya kurang dari 10</t>
  </si>
  <si>
    <r>
      <t>Perwujudan</t>
    </r>
    <r>
      <rPr>
        <i/>
        <sz val="12"/>
        <color theme="1"/>
        <rFont val="Arial Narrow"/>
        <family val="2"/>
      </rPr>
      <t xml:space="preserve"> good governance</t>
    </r>
    <r>
      <rPr>
        <sz val="12"/>
        <color theme="1"/>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</si>
  <si>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Jika tidak menjelaskan rencana perwujudan </t>
    </r>
    <r>
      <rPr>
        <i/>
        <sz val="12"/>
        <color theme="1"/>
        <rFont val="Arial Narrow"/>
        <family val="2"/>
      </rPr>
      <t>good governance</t>
    </r>
  </si>
  <si>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</si>
  <si>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Ketersediaan RPS untuk 10 (sepuluh) mata kuliah penciri PSDKU Magister Terapan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</si>
  <si>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Keunikan atau keunggulan program studi disusun berdasarkan 3 aspek yang sesuai bidang keahlian program studi dilengkapi dengan didukung data stakeholder yang relevan pada aspek 2 dan 3</t>
  </si>
  <si>
    <t>Keunikan atau keunggulan program studi disusun berdasarkan 3 aspek yang sesuai bidang keahlian program studi dilengkapi dengan didukung data stakeholder yang relevan pada aspek 2 atau 3</t>
  </si>
  <si>
    <t>Rumusan capaian pembelajaran PSDKU Magister Terapan mengacu pada profil lulusan, merujuk pada deskripsi capaian pembelajaran SN-Dikti dan level 8 (delapan) KKNI dan relevansinya dengan keunggulan atau keunikan program studi.</t>
  </si>
  <si>
    <t>Kesesuaian susunan mata kuliah PSDKU Magister Terapan yang mencakup aspek : (1) kesesuaian mata kuliah dengan capaian pembelajaran, (2) urutan mata kuliah, dan (3) beban sks per semester wajar</t>
  </si>
  <si>
    <t xml:space="preserve">Jumlah calon dosen tetap yang ditugaskan di Lokasi PSDKU paling sedikit 5 (lima) orang berkualifikasi akademik lulusan doktor atau doktor terapan atau setara level 9 (sembilan) KKNI, dan telah memiliki NIDN pada PTN pengusul  </t>
  </si>
  <si>
    <t>Jumlah calon dosen tetap yang ditugaskan di Lokasi PSDKU paling sedikit  5 (lima) orang berkualifikasi akademik lulusan doktor atau doktor terapan atau setara level 9 (sembilan) KKNI, dengan komposisi: (a) 3 (tiga) orang dosen tetap  dari PTN pengusul yang telah memiliki NIDN, dan (b) 2 (dua) orang lainnya telah menandatangani Surat Perjanjian Kesediaan Pengusulan sebagai calon dosen tetap</t>
  </si>
  <si>
    <t xml:space="preserve">Jumlah calon dosen paling sedikit 5 (lima) orang berkualifikasi akademik lulusan doktor atau doktor terapan atau setara level 9 (sembilan) KKNI, dengan komposisi: (a) 3 (tiga) orang dosen tetap yang ditugaskan di Lokasi PSDKU dari PTN pengusul yang telah memiliki NIDN atau telah menandatangani Surat Perjanjian Kesediaan Pengusulan sebagai calon dosen tetap, dan (b) 2  (dua) orang lainnya merupakan dosen dari kampus utama atau PT lain yang ditugaskan oleh Pemimpin PT  </t>
  </si>
  <si>
    <t>Keterpenuhan unsur struktur organisasi UPPS; Unit Pengelola PSDKU  Vokasi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</si>
  <si>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Rataan Luas ruangan di Lokasi PSDKU Vokasi per mahasiswa atau dosen atau karyawan, dan luas minimum perpustakaan  </t>
  </si>
  <si>
    <t>Kepemilikan ruang belajar mandiri di Lokasi PSDKU Vokasi ditinjau dari luasan per mahasiswa, status kepemilikan, dan kelengkapan</t>
  </si>
  <si>
    <t xml:space="preserve">Jumlah ruang akademik di Lokasi PSDKU Vokasi khusus sesuai mata kuliah berpraktikum/ berpraktek dengan luasan 1,5 m2 per mahasiswa, 25 orang per ruang, dilengkapi dengan peralatan yang lengkap dan mutakhir  </t>
  </si>
  <si>
    <t>Jika jumlah tenaga kependidikan yang ditugaskan di Lokasi PSDKU lebih dari 3 (tiga) orang dan salah satu diantaranya berkualifikasi magister dan 1 (satu) orang pustakawan ditingkat perguruan tinggi dengan kualifikasi Diploma Tiga perpustakaan atau yang sejenis</t>
  </si>
  <si>
    <t>Jika jumlah tenaga kependidikan yang ditugaskan di Lokasi PSDKU lebih dari 2 (dua) orang atau berkualifikasi sarjana atau sarjana terapan dan 1 (satu) orang pustakawan ditingkat perguruan tinggi dengan kualifikasi Diploma Tiga perpustakaan atau yang sejenis</t>
  </si>
  <si>
    <t>Jika jumlah tenaga kependidikan yang ditugaskan di Lokasi PSDKU sebanyak 2 (dua) orang atau lebih dengan kualifikasi Diploma Tiga dan 1 (satu) orang pustakawan ditingkat perguruan tinggi dengan kualifikasi Diploma Tiga perpustakaan atau yang sejenis</t>
  </si>
  <si>
    <t>Rumusan capaian pembelajaran: (a) sesuai dengan profil lulusan, (b) deskripsi kompetensinya sesuai level 8 (delapan) KKNI dengan jabaran capaian pembelajaran sesuai SN-Dikti, namun (c) tidak atau kurang relevan dengan keunikan atau keunggulan prodi</t>
  </si>
  <si>
    <t>Lampiran 9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</si>
</sst>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sz val="14"/>
      <name val="Arial Narrow"/>
      <family val="2"/>
    </font>
    <font>
      <sz val="7"/>
      <name val="Arial Narrow"/>
      <family val="2"/>
    </font>
    <font>
      <b/>
      <sz val="12"/>
      <name val="Arial Narrow"/>
      <family val="2"/>
      <charset val="1"/>
    </font>
    <font>
      <sz val="12"/>
      <name val="Arial Narrow"/>
      <family val="2"/>
      <charset val="1"/>
    </font>
    <font>
      <sz val="12"/>
      <name val="Calibri"/>
      <family val="2"/>
    </font>
    <font>
      <b/>
      <sz val="11"/>
      <name val="Arial Narrow"/>
      <family val="2"/>
      <charset val="1"/>
    </font>
    <font>
      <sz val="11"/>
      <name val="Calibri Light"/>
      <family val="2"/>
      <scheme val="major"/>
    </font>
    <font>
      <sz val="12"/>
      <color theme="1"/>
      <name val="Arial Narrow"/>
      <family val="2"/>
    </font>
    <font>
      <i/>
      <sz val="12"/>
      <color theme="1"/>
      <name val="Arial Narrow"/>
      <family val="2"/>
    </font>
    <font>
      <u/>
      <sz val="12"/>
      <color theme="1"/>
      <name val="Arial Narrow"/>
      <family val="2"/>
    </font>
  </fonts>
  <fills count="6">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s>
  <cellStyleXfs count="1">
    <xf numFmtId="0" fontId="0" fillId="0" borderId="0"/>
  </cellStyleXfs>
  <cellXfs count="133">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9" fillId="0" borderId="1" xfId="0" applyFont="1" applyBorder="1" applyAlignment="1">
      <alignment horizontal="center" vertical="center"/>
    </xf>
    <xf numFmtId="0" fontId="9" fillId="0" borderId="0" xfId="0" applyFont="1" applyAlignment="1">
      <alignment vertical="center" wrapText="1"/>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top" wrapText="1"/>
    </xf>
    <xf numFmtId="0" fontId="8" fillId="0" borderId="1" xfId="0" applyFont="1" applyBorder="1" applyAlignment="1">
      <alignment horizontal="left" vertical="center" wrapText="1"/>
    </xf>
    <xf numFmtId="0" fontId="9" fillId="0" borderId="1" xfId="0" applyFont="1" applyBorder="1" applyAlignment="1">
      <alignment horizontal="left" vertical="top" wrapText="1"/>
    </xf>
    <xf numFmtId="0" fontId="9" fillId="0" borderId="1" xfId="0" applyFont="1" applyBorder="1" applyAlignment="1" applyProtection="1">
      <alignment vertical="top" wrapText="1"/>
      <protection locked="0"/>
    </xf>
    <xf numFmtId="0" fontId="9" fillId="0" borderId="1" xfId="0" applyFont="1" applyBorder="1" applyAlignment="1">
      <alignment vertical="top" wrapText="1"/>
    </xf>
    <xf numFmtId="0" fontId="9" fillId="0" borderId="1" xfId="0" applyFont="1" applyBorder="1" applyAlignment="1">
      <alignment vertical="center" wrapText="1"/>
    </xf>
    <xf numFmtId="0" fontId="9" fillId="0" borderId="1" xfId="0" applyFont="1" applyBorder="1" applyAlignment="1" applyProtection="1">
      <alignment horizontal="left" vertical="top" wrapText="1"/>
      <protection locked="0"/>
    </xf>
    <xf numFmtId="0" fontId="8" fillId="0" borderId="1" xfId="0" applyFont="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vertical="top" wrapText="1"/>
    </xf>
    <xf numFmtId="0" fontId="9"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3" xfId="0" applyFont="1" applyBorder="1" applyAlignment="1">
      <alignment horizontal="left" vertical="center" wrapText="1"/>
    </xf>
    <xf numFmtId="0" fontId="9" fillId="0" borderId="3" xfId="0" applyFont="1" applyFill="1" applyBorder="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Fill="1" applyAlignment="1">
      <alignment vertical="center" wrapText="1"/>
    </xf>
    <xf numFmtId="0" fontId="9" fillId="0" borderId="4" xfId="0" applyFont="1" applyFill="1" applyBorder="1" applyAlignment="1">
      <alignment horizontal="left" vertical="top" wrapText="1"/>
    </xf>
    <xf numFmtId="0" fontId="9" fillId="0" borderId="18" xfId="0" applyFont="1" applyBorder="1" applyAlignment="1" applyProtection="1">
      <alignment horizontal="left" vertical="top" wrapText="1"/>
      <protection locked="0"/>
    </xf>
    <xf numFmtId="0" fontId="5"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2" fontId="3" fillId="3" borderId="1"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2" fontId="3" fillId="5" borderId="1" xfId="0" applyNumberFormat="1" applyFont="1" applyFill="1" applyBorder="1" applyAlignment="1">
      <alignment horizontal="center" vertical="center" wrapText="1"/>
    </xf>
    <xf numFmtId="2" fontId="3" fillId="4" borderId="1" xfId="0" applyNumberFormat="1" applyFont="1" applyFill="1" applyBorder="1" applyAlignment="1">
      <alignment horizontal="center" vertical="center" wrapText="1"/>
    </xf>
    <xf numFmtId="0" fontId="4" fillId="4" borderId="4" xfId="0" applyFont="1" applyFill="1" applyBorder="1" applyAlignment="1">
      <alignment horizontal="left" vertical="center" wrapText="1"/>
    </xf>
    <xf numFmtId="2" fontId="3" fillId="5"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2" fillId="0" borderId="0" xfId="0" applyFont="1" applyAlignment="1">
      <alignment horizontal="left" vertical="center"/>
    </xf>
    <xf numFmtId="0" fontId="13" fillId="0" borderId="1" xfId="0" applyFont="1" applyBorder="1" applyAlignment="1">
      <alignment vertical="top" wrapText="1"/>
    </xf>
    <xf numFmtId="0" fontId="13" fillId="0" borderId="1" xfId="0" applyFont="1" applyBorder="1" applyAlignment="1">
      <alignment horizontal="center" vertical="top" wrapText="1"/>
    </xf>
    <xf numFmtId="0" fontId="4" fillId="0" borderId="1" xfId="0" applyFont="1" applyFill="1" applyBorder="1" applyAlignment="1">
      <alignment vertical="top" wrapText="1"/>
    </xf>
    <xf numFmtId="0" fontId="4" fillId="0" borderId="1" xfId="0" applyFont="1" applyBorder="1" applyAlignment="1">
      <alignment horizontal="left" vertical="top" wrapText="1"/>
    </xf>
    <xf numFmtId="0" fontId="8"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9" fillId="0" borderId="3"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Border="1" applyAlignment="1">
      <alignment horizontal="left" vertical="center" wrapText="1"/>
    </xf>
    <xf numFmtId="0" fontId="9" fillId="0" borderId="7"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8" fillId="0" borderId="1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applyAlignment="1">
      <alignment horizontal="center" vertical="center"/>
    </xf>
    <xf numFmtId="0" fontId="9" fillId="0" borderId="6" xfId="0" applyFont="1" applyBorder="1" applyAlignment="1">
      <alignment horizontal="center" vertical="top" wrapText="1"/>
    </xf>
    <xf numFmtId="0" fontId="9" fillId="0" borderId="16" xfId="0" applyFont="1" applyBorder="1" applyAlignment="1">
      <alignment horizontal="center" vertical="top" wrapText="1"/>
    </xf>
    <xf numFmtId="0" fontId="9" fillId="0" borderId="6" xfId="0" applyFont="1" applyBorder="1" applyAlignment="1">
      <alignment horizontal="left" vertical="top"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2" fontId="3" fillId="3" borderId="3"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2" fontId="3" fillId="4" borderId="3"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2" fontId="3" fillId="5" borderId="1"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zoomScale="88" zoomScaleNormal="110" workbookViewId="0">
      <selection activeCell="A2" sqref="A2"/>
    </sheetView>
  </sheetViews>
  <sheetFormatPr defaultColWidth="8.81640625" defaultRowHeight="15.5" x14ac:dyDescent="0.35"/>
  <cols>
    <col min="1" max="1" width="9.453125" style="47" customWidth="1"/>
    <col min="2" max="2" width="18.08984375" style="48" customWidth="1"/>
    <col min="3" max="3" width="40.453125" style="49" customWidth="1"/>
    <col min="4" max="4" width="42.453125" style="29" customWidth="1"/>
    <col min="5" max="5" width="13.6328125" style="49" customWidth="1"/>
    <col min="6" max="6" width="47.08984375" style="49" customWidth="1"/>
    <col min="7" max="11" width="29.453125" style="29" customWidth="1"/>
    <col min="12" max="16384" width="8.81640625" style="29"/>
  </cols>
  <sheetData>
    <row r="1" spans="1:11" x14ac:dyDescent="0.35">
      <c r="A1" s="64" t="s">
        <v>159</v>
      </c>
    </row>
    <row r="3" spans="1:11" ht="29" customHeight="1" x14ac:dyDescent="0.35">
      <c r="A3" s="91" t="s">
        <v>16</v>
      </c>
      <c r="B3" s="91" t="s">
        <v>2</v>
      </c>
      <c r="C3" s="92" t="s">
        <v>0</v>
      </c>
      <c r="D3" s="91" t="s">
        <v>18</v>
      </c>
      <c r="E3" s="92" t="s">
        <v>128</v>
      </c>
      <c r="F3" s="92"/>
      <c r="G3" s="89" t="s">
        <v>87</v>
      </c>
      <c r="H3" s="90"/>
      <c r="I3" s="90"/>
      <c r="J3" s="90"/>
      <c r="K3" s="90"/>
    </row>
    <row r="4" spans="1:11" x14ac:dyDescent="0.35">
      <c r="A4" s="91"/>
      <c r="B4" s="91"/>
      <c r="C4" s="92"/>
      <c r="D4" s="91"/>
      <c r="E4" s="32" t="s">
        <v>19</v>
      </c>
      <c r="F4" s="32" t="s">
        <v>1</v>
      </c>
      <c r="G4" s="33">
        <v>4</v>
      </c>
      <c r="H4" s="33">
        <v>3</v>
      </c>
      <c r="I4" s="33">
        <v>2</v>
      </c>
      <c r="J4" s="33">
        <v>1</v>
      </c>
      <c r="K4" s="33">
        <v>0</v>
      </c>
    </row>
    <row r="5" spans="1:11" ht="129" customHeight="1" x14ac:dyDescent="0.35">
      <c r="A5" s="40">
        <v>1</v>
      </c>
      <c r="B5" s="75" t="s">
        <v>8</v>
      </c>
      <c r="C5" s="41" t="s">
        <v>4</v>
      </c>
      <c r="D5" s="34"/>
      <c r="E5" s="32" t="s">
        <v>17</v>
      </c>
      <c r="F5" s="67" t="s">
        <v>131</v>
      </c>
      <c r="G5" s="68" t="s">
        <v>144</v>
      </c>
      <c r="H5" s="68" t="s">
        <v>145</v>
      </c>
      <c r="I5" s="68" t="s">
        <v>129</v>
      </c>
      <c r="J5" s="68" t="s">
        <v>130</v>
      </c>
      <c r="K5" s="35" t="s">
        <v>66</v>
      </c>
    </row>
    <row r="6" spans="1:11" ht="163.5" customHeight="1" x14ac:dyDescent="0.35">
      <c r="A6" s="53">
        <f>A5+1</f>
        <v>2</v>
      </c>
      <c r="B6" s="75"/>
      <c r="C6" s="41" t="s">
        <v>3</v>
      </c>
      <c r="D6" s="34"/>
      <c r="E6" s="32" t="s">
        <v>17</v>
      </c>
      <c r="F6" s="42" t="s">
        <v>82</v>
      </c>
      <c r="G6" s="36" t="s">
        <v>67</v>
      </c>
      <c r="H6" s="36" t="s">
        <v>72</v>
      </c>
      <c r="I6" s="36" t="s">
        <v>26</v>
      </c>
      <c r="J6" s="36" t="s">
        <v>68</v>
      </c>
      <c r="K6" s="36" t="s">
        <v>69</v>
      </c>
    </row>
    <row r="7" spans="1:11" ht="179.25" customHeight="1" x14ac:dyDescent="0.35">
      <c r="A7" s="53">
        <f t="shared" ref="A7:A25" si="0">A6+1</f>
        <v>3</v>
      </c>
      <c r="B7" s="75"/>
      <c r="C7" s="41" t="s">
        <v>5</v>
      </c>
      <c r="D7" s="34"/>
      <c r="E7" s="32" t="s">
        <v>17</v>
      </c>
      <c r="F7" s="42" t="s">
        <v>146</v>
      </c>
      <c r="G7" s="36" t="s">
        <v>96</v>
      </c>
      <c r="H7" s="36" t="s">
        <v>75</v>
      </c>
      <c r="I7" s="36" t="s">
        <v>158</v>
      </c>
      <c r="J7" s="36" t="s">
        <v>76</v>
      </c>
      <c r="K7" s="36" t="s">
        <v>126</v>
      </c>
    </row>
    <row r="8" spans="1:11" ht="68.25" customHeight="1" x14ac:dyDescent="0.35">
      <c r="A8" s="53">
        <f t="shared" si="0"/>
        <v>4</v>
      </c>
      <c r="B8" s="75"/>
      <c r="C8" s="41" t="s">
        <v>99</v>
      </c>
      <c r="D8" s="43" t="s">
        <v>91</v>
      </c>
      <c r="E8" s="32" t="s">
        <v>17</v>
      </c>
      <c r="F8" s="37" t="s">
        <v>147</v>
      </c>
      <c r="G8" s="36" t="s">
        <v>77</v>
      </c>
      <c r="H8" s="36" t="s">
        <v>78</v>
      </c>
      <c r="I8" s="36" t="s">
        <v>79</v>
      </c>
      <c r="J8" s="36" t="s">
        <v>80</v>
      </c>
      <c r="K8" s="36" t="s">
        <v>27</v>
      </c>
    </row>
    <row r="9" spans="1:11" ht="32.25" customHeight="1" x14ac:dyDescent="0.35">
      <c r="A9" s="77">
        <f t="shared" si="0"/>
        <v>5</v>
      </c>
      <c r="B9" s="75"/>
      <c r="C9" s="85"/>
      <c r="D9" s="82" t="s">
        <v>92</v>
      </c>
      <c r="E9" s="69" t="s">
        <v>17</v>
      </c>
      <c r="F9" s="87" t="s">
        <v>93</v>
      </c>
      <c r="G9" s="28" t="s">
        <v>114</v>
      </c>
      <c r="H9" s="72" t="s">
        <v>95</v>
      </c>
      <c r="I9" s="73"/>
      <c r="J9" s="73"/>
      <c r="K9" s="74"/>
    </row>
    <row r="10" spans="1:11" ht="36" customHeight="1" x14ac:dyDescent="0.35">
      <c r="A10" s="79"/>
      <c r="B10" s="75"/>
      <c r="C10" s="86"/>
      <c r="D10" s="84"/>
      <c r="E10" s="71"/>
      <c r="F10" s="88"/>
      <c r="G10" s="72" t="s">
        <v>94</v>
      </c>
      <c r="H10" s="93"/>
      <c r="I10" s="93"/>
      <c r="J10" s="93"/>
      <c r="K10" s="94"/>
    </row>
    <row r="11" spans="1:11" ht="321.75" customHeight="1" x14ac:dyDescent="0.35">
      <c r="A11" s="53">
        <f>A9+1</f>
        <v>6</v>
      </c>
      <c r="B11" s="75"/>
      <c r="C11" s="41" t="s">
        <v>6</v>
      </c>
      <c r="D11" s="34"/>
      <c r="E11" s="32" t="s">
        <v>17</v>
      </c>
      <c r="F11" s="37" t="s">
        <v>143</v>
      </c>
      <c r="G11" s="37" t="s">
        <v>59</v>
      </c>
      <c r="H11" s="37" t="s">
        <v>137</v>
      </c>
      <c r="I11" s="35" t="s">
        <v>138</v>
      </c>
      <c r="J11" s="35" t="s">
        <v>139</v>
      </c>
      <c r="K11" s="35" t="s">
        <v>34</v>
      </c>
    </row>
    <row r="12" spans="1:11" ht="120" customHeight="1" x14ac:dyDescent="0.35">
      <c r="A12" s="53">
        <f t="shared" si="0"/>
        <v>7</v>
      </c>
      <c r="B12" s="45"/>
      <c r="C12" s="41" t="s">
        <v>100</v>
      </c>
      <c r="D12" s="34"/>
      <c r="E12" s="32" t="s">
        <v>17</v>
      </c>
      <c r="F12" s="42" t="s">
        <v>83</v>
      </c>
      <c r="G12" s="35" t="s">
        <v>116</v>
      </c>
      <c r="H12" s="35" t="s">
        <v>117</v>
      </c>
      <c r="I12" s="35" t="s">
        <v>115</v>
      </c>
      <c r="J12" s="95" t="s">
        <v>35</v>
      </c>
      <c r="K12" s="96"/>
    </row>
    <row r="13" spans="1:11" ht="240.75" customHeight="1" x14ac:dyDescent="0.35">
      <c r="A13" s="53">
        <f t="shared" si="0"/>
        <v>8</v>
      </c>
      <c r="B13" s="77" t="s">
        <v>9</v>
      </c>
      <c r="C13" s="41" t="s">
        <v>7</v>
      </c>
      <c r="D13" s="34"/>
      <c r="E13" s="32" t="s">
        <v>17</v>
      </c>
      <c r="F13" s="41" t="s">
        <v>84</v>
      </c>
      <c r="G13" s="37" t="s">
        <v>148</v>
      </c>
      <c r="H13" s="37" t="s">
        <v>149</v>
      </c>
      <c r="I13" s="37" t="s">
        <v>150</v>
      </c>
      <c r="J13" s="95" t="s">
        <v>35</v>
      </c>
      <c r="K13" s="96"/>
    </row>
    <row r="14" spans="1:11" ht="170.25" customHeight="1" x14ac:dyDescent="0.35">
      <c r="A14" s="53">
        <f t="shared" si="0"/>
        <v>9</v>
      </c>
      <c r="B14" s="79"/>
      <c r="C14" s="50" t="s">
        <v>101</v>
      </c>
      <c r="D14" s="30"/>
      <c r="E14" s="33" t="s">
        <v>17</v>
      </c>
      <c r="F14" s="37" t="s">
        <v>61</v>
      </c>
      <c r="G14" s="97" t="s">
        <v>102</v>
      </c>
      <c r="H14" s="98"/>
      <c r="I14" s="98"/>
      <c r="J14" s="98"/>
      <c r="K14" s="99"/>
    </row>
    <row r="15" spans="1:11" ht="161.25" customHeight="1" x14ac:dyDescent="0.35">
      <c r="A15" s="53">
        <f t="shared" si="0"/>
        <v>10</v>
      </c>
      <c r="B15" s="75" t="s">
        <v>10</v>
      </c>
      <c r="C15" s="76" t="s">
        <v>11</v>
      </c>
      <c r="D15" s="38" t="s">
        <v>13</v>
      </c>
      <c r="E15" s="32" t="s">
        <v>17</v>
      </c>
      <c r="F15" s="37" t="s">
        <v>151</v>
      </c>
      <c r="G15" s="35" t="s">
        <v>65</v>
      </c>
      <c r="H15" s="35" t="s">
        <v>64</v>
      </c>
      <c r="I15" s="35" t="s">
        <v>63</v>
      </c>
      <c r="J15" s="35" t="s">
        <v>62</v>
      </c>
      <c r="K15" s="35" t="s">
        <v>73</v>
      </c>
    </row>
    <row r="16" spans="1:11" ht="99" customHeight="1" x14ac:dyDescent="0.35">
      <c r="A16" s="53">
        <f t="shared" si="0"/>
        <v>11</v>
      </c>
      <c r="B16" s="75"/>
      <c r="C16" s="76"/>
      <c r="D16" s="38" t="s">
        <v>12</v>
      </c>
      <c r="E16" s="32" t="s">
        <v>17</v>
      </c>
      <c r="F16" s="65" t="s">
        <v>140</v>
      </c>
      <c r="G16" s="66" t="s">
        <v>28</v>
      </c>
      <c r="H16" s="66" t="s">
        <v>29</v>
      </c>
      <c r="I16" s="66" t="s">
        <v>30</v>
      </c>
      <c r="J16" s="66" t="s">
        <v>31</v>
      </c>
      <c r="K16" s="66" t="s">
        <v>141</v>
      </c>
    </row>
    <row r="17" spans="1:11" ht="146.25" customHeight="1" x14ac:dyDescent="0.35">
      <c r="A17" s="53">
        <f t="shared" si="0"/>
        <v>12</v>
      </c>
      <c r="B17" s="75"/>
      <c r="C17" s="46" t="s">
        <v>25</v>
      </c>
      <c r="D17" s="38" t="s">
        <v>98</v>
      </c>
      <c r="E17" s="32" t="s">
        <v>17</v>
      </c>
      <c r="F17" s="65" t="s">
        <v>136</v>
      </c>
      <c r="G17" s="65" t="s">
        <v>132</v>
      </c>
      <c r="H17" s="65" t="s">
        <v>133</v>
      </c>
      <c r="I17" s="65" t="s">
        <v>134</v>
      </c>
      <c r="J17" s="65" t="s">
        <v>135</v>
      </c>
      <c r="K17" s="65" t="s">
        <v>142</v>
      </c>
    </row>
    <row r="18" spans="1:11" ht="49.25" customHeight="1" x14ac:dyDescent="0.35">
      <c r="A18" s="77">
        <f t="shared" si="0"/>
        <v>13</v>
      </c>
      <c r="B18" s="75"/>
      <c r="C18" s="80" t="s">
        <v>86</v>
      </c>
      <c r="D18" s="82" t="s">
        <v>14</v>
      </c>
      <c r="E18" s="69" t="s">
        <v>17</v>
      </c>
      <c r="F18" s="37" t="s">
        <v>152</v>
      </c>
      <c r="G18" s="72" t="s">
        <v>36</v>
      </c>
      <c r="H18" s="73"/>
      <c r="I18" s="73"/>
      <c r="J18" s="73"/>
      <c r="K18" s="74"/>
    </row>
    <row r="19" spans="1:11" ht="53.25" customHeight="1" x14ac:dyDescent="0.35">
      <c r="A19" s="78"/>
      <c r="B19" s="75"/>
      <c r="C19" s="81"/>
      <c r="D19" s="83"/>
      <c r="E19" s="70"/>
      <c r="F19" s="37" t="s">
        <v>37</v>
      </c>
      <c r="G19" s="37" t="s">
        <v>38</v>
      </c>
      <c r="H19" s="37" t="s">
        <v>39</v>
      </c>
      <c r="I19" s="37" t="s">
        <v>40</v>
      </c>
      <c r="J19" s="37" t="s">
        <v>41</v>
      </c>
      <c r="K19" s="37" t="s">
        <v>33</v>
      </c>
    </row>
    <row r="20" spans="1:11" ht="53.25" customHeight="1" x14ac:dyDescent="0.35">
      <c r="A20" s="78"/>
      <c r="B20" s="75"/>
      <c r="C20" s="81"/>
      <c r="D20" s="83"/>
      <c r="E20" s="70"/>
      <c r="F20" s="37" t="s">
        <v>42</v>
      </c>
      <c r="G20" s="37" t="s">
        <v>43</v>
      </c>
      <c r="H20" s="37" t="s">
        <v>44</v>
      </c>
      <c r="I20" s="37" t="s">
        <v>45</v>
      </c>
      <c r="J20" s="37" t="s">
        <v>46</v>
      </c>
      <c r="K20" s="37" t="s">
        <v>33</v>
      </c>
    </row>
    <row r="21" spans="1:11" ht="53.25" customHeight="1" x14ac:dyDescent="0.35">
      <c r="A21" s="78"/>
      <c r="B21" s="75"/>
      <c r="C21" s="81"/>
      <c r="D21" s="83"/>
      <c r="E21" s="70"/>
      <c r="F21" s="37" t="s">
        <v>47</v>
      </c>
      <c r="G21" s="37" t="s">
        <v>48</v>
      </c>
      <c r="H21" s="37" t="s">
        <v>49</v>
      </c>
      <c r="I21" s="37" t="s">
        <v>50</v>
      </c>
      <c r="J21" s="37" t="s">
        <v>51</v>
      </c>
      <c r="K21" s="37" t="s">
        <v>33</v>
      </c>
    </row>
    <row r="22" spans="1:11" ht="53.25" customHeight="1" x14ac:dyDescent="0.35">
      <c r="A22" s="79"/>
      <c r="B22" s="75"/>
      <c r="C22" s="81"/>
      <c r="D22" s="84"/>
      <c r="E22" s="71"/>
      <c r="F22" s="37" t="s">
        <v>52</v>
      </c>
      <c r="G22" s="37" t="s">
        <v>53</v>
      </c>
      <c r="H22" s="37" t="s">
        <v>54</v>
      </c>
      <c r="I22" s="37" t="s">
        <v>55</v>
      </c>
      <c r="J22" s="37" t="s">
        <v>56</v>
      </c>
      <c r="K22" s="37" t="s">
        <v>33</v>
      </c>
    </row>
    <row r="23" spans="1:11" ht="121.5" customHeight="1" x14ac:dyDescent="0.35">
      <c r="A23" s="53">
        <f>A18+1</f>
        <v>14</v>
      </c>
      <c r="B23" s="75"/>
      <c r="C23" s="81"/>
      <c r="D23" s="31" t="s">
        <v>97</v>
      </c>
      <c r="E23" s="44" t="s">
        <v>17</v>
      </c>
      <c r="F23" s="37" t="s">
        <v>153</v>
      </c>
      <c r="G23" s="51" t="s">
        <v>103</v>
      </c>
      <c r="H23" s="51" t="s">
        <v>70</v>
      </c>
      <c r="I23" s="51" t="s">
        <v>71</v>
      </c>
      <c r="J23" s="51" t="s">
        <v>127</v>
      </c>
      <c r="K23" s="51" t="s">
        <v>60</v>
      </c>
    </row>
    <row r="24" spans="1:11" ht="177.75" customHeight="1" x14ac:dyDescent="0.35">
      <c r="A24" s="53">
        <f t="shared" si="0"/>
        <v>15</v>
      </c>
      <c r="B24" s="75"/>
      <c r="C24" s="81"/>
      <c r="D24" s="38" t="s">
        <v>85</v>
      </c>
      <c r="E24" s="32" t="s">
        <v>17</v>
      </c>
      <c r="F24" s="42" t="s">
        <v>154</v>
      </c>
      <c r="G24" s="39" t="s">
        <v>89</v>
      </c>
      <c r="H24" s="39" t="s">
        <v>90</v>
      </c>
      <c r="I24" s="39" t="s">
        <v>88</v>
      </c>
      <c r="J24" s="39" t="s">
        <v>32</v>
      </c>
      <c r="K24" s="36" t="s">
        <v>33</v>
      </c>
    </row>
    <row r="25" spans="1:11" ht="130.5" customHeight="1" x14ac:dyDescent="0.35">
      <c r="A25" s="53">
        <f t="shared" si="0"/>
        <v>16</v>
      </c>
      <c r="B25" s="75"/>
      <c r="C25" s="41" t="s">
        <v>15</v>
      </c>
      <c r="D25" s="38"/>
      <c r="E25" s="32" t="s">
        <v>17</v>
      </c>
      <c r="F25" s="37" t="s">
        <v>155</v>
      </c>
      <c r="G25" s="37" t="s">
        <v>156</v>
      </c>
      <c r="H25" s="37" t="s">
        <v>157</v>
      </c>
      <c r="I25" s="37" t="s">
        <v>74</v>
      </c>
      <c r="J25" s="37" t="s">
        <v>58</v>
      </c>
      <c r="K25" s="37" t="s">
        <v>57</v>
      </c>
    </row>
  </sheetData>
  <mergeCells count="25">
    <mergeCell ref="H9:K9"/>
    <mergeCell ref="G10:K10"/>
    <mergeCell ref="B13:B14"/>
    <mergeCell ref="J13:K13"/>
    <mergeCell ref="G14:K14"/>
    <mergeCell ref="J12:K12"/>
    <mergeCell ref="G3:K3"/>
    <mergeCell ref="A3:A4"/>
    <mergeCell ref="B3:B4"/>
    <mergeCell ref="C3:C4"/>
    <mergeCell ref="D3:D4"/>
    <mergeCell ref="E3:F3"/>
    <mergeCell ref="A9:A10"/>
    <mergeCell ref="C9:C10"/>
    <mergeCell ref="D9:D10"/>
    <mergeCell ref="E9:E10"/>
    <mergeCell ref="F9:F10"/>
    <mergeCell ref="B5:B11"/>
    <mergeCell ref="E18:E22"/>
    <mergeCell ref="G18:K18"/>
    <mergeCell ref="B15:B25"/>
    <mergeCell ref="C15:C16"/>
    <mergeCell ref="A18:A22"/>
    <mergeCell ref="C18:C24"/>
    <mergeCell ref="D18:D22"/>
  </mergeCells>
  <conditionalFormatting sqref="D6">
    <cfRule type="cellIs" dxfId="20" priority="10" operator="equal">
      <formula>"Tidak dinilai"</formula>
    </cfRule>
  </conditionalFormatting>
  <conditionalFormatting sqref="D11:D12">
    <cfRule type="cellIs" dxfId="19" priority="8" operator="equal">
      <formula>"Tidak dinilai"</formula>
    </cfRule>
  </conditionalFormatting>
  <conditionalFormatting sqref="D7">
    <cfRule type="cellIs" dxfId="18" priority="9" operator="equal">
      <formula>"Tidak dinilai"</formula>
    </cfRule>
  </conditionalFormatting>
  <conditionalFormatting sqref="G4:K4">
    <cfRule type="cellIs" dxfId="17" priority="3" operator="equal">
      <formula>"Tidak dinilai"</formula>
    </cfRule>
  </conditionalFormatting>
  <conditionalFormatting sqref="D13">
    <cfRule type="cellIs" dxfId="16" priority="6" operator="equal">
      <formula>"Tidak dinilai"</formula>
    </cfRule>
  </conditionalFormatting>
  <conditionalFormatting sqref="D8:D9 E15:E18 E24:E25">
    <cfRule type="cellIs" dxfId="15" priority="7" operator="equal">
      <formula>"Tidak dinilai"</formula>
    </cfRule>
  </conditionalFormatting>
  <conditionalFormatting sqref="A3">
    <cfRule type="cellIs" dxfId="14" priority="5" operator="equal">
      <formula>"Tidak dinilai"</formula>
    </cfRule>
  </conditionalFormatting>
  <conditionalFormatting sqref="E14">
    <cfRule type="cellIs" dxfId="13" priority="2" operator="equal">
      <formula>"Tidak dinilai"</formula>
    </cfRule>
  </conditionalFormatting>
  <conditionalFormatting sqref="E23">
    <cfRule type="cellIs" dxfId="12" priority="1" operator="equal">
      <formula>"Tidak dinilai"</formula>
    </cfRule>
  </conditionalFormatting>
  <conditionalFormatting sqref="B5 B3:D3 E5:E9 E11:E13">
    <cfRule type="cellIs" dxfId="11" priority="12" operator="equal">
      <formula>"Tidak dinilai"</formula>
    </cfRule>
  </conditionalFormatting>
  <conditionalFormatting sqref="D5">
    <cfRule type="cellIs" dxfId="10" priority="11" operator="equal">
      <formula>"Tidak dinilai"</formula>
    </cfRule>
  </conditionalFormatting>
  <conditionalFormatting sqref="E4:F4">
    <cfRule type="cellIs" dxfId="9" priority="4" operator="equal">
      <formula>"Tidak dinilai"</formula>
    </cfRule>
  </conditionalFormatting>
  <dataValidations count="1">
    <dataValidation type="list" allowBlank="1" showInputMessage="1" showErrorMessage="1" sqref="E23:E25 E5:E9 E11:E18">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2"/>
  <sheetViews>
    <sheetView workbookViewId="0">
      <selection activeCell="D7" sqref="D7"/>
    </sheetView>
  </sheetViews>
  <sheetFormatPr defaultColWidth="8.81640625" defaultRowHeight="18" x14ac:dyDescent="0.35"/>
  <cols>
    <col min="1" max="1" width="9.453125" style="3" customWidth="1"/>
    <col min="2" max="2" width="20.453125" style="4" customWidth="1"/>
    <col min="3" max="3" width="50" style="2" customWidth="1"/>
    <col min="4" max="4" width="65" style="2" customWidth="1"/>
    <col min="5" max="6" width="6.36328125" style="1" customWidth="1"/>
    <col min="7" max="8" width="6.36328125" style="24"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29" customHeight="1" x14ac:dyDescent="0.35">
      <c r="A1" s="100" t="s">
        <v>16</v>
      </c>
      <c r="B1" s="102" t="s">
        <v>2</v>
      </c>
      <c r="C1" s="104" t="s">
        <v>0</v>
      </c>
      <c r="D1" s="106" t="s">
        <v>18</v>
      </c>
      <c r="E1" s="108" t="s">
        <v>20</v>
      </c>
      <c r="F1" s="109"/>
      <c r="G1" s="108" t="s">
        <v>21</v>
      </c>
      <c r="H1" s="109"/>
      <c r="I1" s="108" t="s">
        <v>22</v>
      </c>
      <c r="J1" s="109"/>
      <c r="K1" s="109" t="s">
        <v>23</v>
      </c>
    </row>
    <row r="2" spans="1:13" s="2" customFormat="1" ht="15.75" customHeight="1" x14ac:dyDescent="0.35">
      <c r="A2" s="101"/>
      <c r="B2" s="103"/>
      <c r="C2" s="105"/>
      <c r="D2" s="107"/>
      <c r="E2" s="110"/>
      <c r="F2" s="111"/>
      <c r="G2" s="110"/>
      <c r="H2" s="111"/>
      <c r="I2" s="110"/>
      <c r="J2" s="111"/>
      <c r="K2" s="111"/>
    </row>
    <row r="3" spans="1:13" ht="21" customHeight="1" x14ac:dyDescent="0.35">
      <c r="A3" s="5">
        <v>1</v>
      </c>
      <c r="B3" s="112" t="s">
        <v>8</v>
      </c>
      <c r="C3" s="6" t="s">
        <v>105</v>
      </c>
      <c r="D3" s="7"/>
      <c r="E3" s="113">
        <v>7</v>
      </c>
      <c r="F3" s="114">
        <f>E3/$E$19</f>
        <v>0.3888888888888889</v>
      </c>
      <c r="G3" s="62">
        <v>6</v>
      </c>
      <c r="H3" s="54">
        <f>G3/(SUM($G$3:$G$9))</f>
        <v>0.17647058823529413</v>
      </c>
      <c r="I3" s="8"/>
      <c r="J3" s="9"/>
      <c r="K3" s="10">
        <f>$F$3*H3*100</f>
        <v>6.8627450980392162</v>
      </c>
      <c r="L3" s="2"/>
      <c r="M3" s="2"/>
    </row>
    <row r="4" spans="1:13" ht="21" customHeight="1" x14ac:dyDescent="0.35">
      <c r="A4" s="5">
        <f>A3+1</f>
        <v>2</v>
      </c>
      <c r="B4" s="112"/>
      <c r="C4" s="6" t="s">
        <v>106</v>
      </c>
      <c r="D4" s="7"/>
      <c r="E4" s="113"/>
      <c r="F4" s="114"/>
      <c r="G4" s="62">
        <v>3</v>
      </c>
      <c r="H4" s="54">
        <f>G4/(SUM($G$3:$G$9))</f>
        <v>8.8235294117647065E-2</v>
      </c>
      <c r="I4" s="8"/>
      <c r="J4" s="9"/>
      <c r="K4" s="10">
        <f t="shared" ref="K4:K9" si="0">$F$3*H4*100</f>
        <v>3.4313725490196081</v>
      </c>
      <c r="L4" s="2"/>
      <c r="M4" s="2"/>
    </row>
    <row r="5" spans="1:13" ht="21" customHeight="1" x14ac:dyDescent="0.35">
      <c r="A5" s="5">
        <f t="shared" ref="A5:A18" si="1">A4+1</f>
        <v>3</v>
      </c>
      <c r="B5" s="112"/>
      <c r="C5" s="6" t="s">
        <v>107</v>
      </c>
      <c r="D5" s="7"/>
      <c r="E5" s="113"/>
      <c r="F5" s="114"/>
      <c r="G5" s="62">
        <v>8</v>
      </c>
      <c r="H5" s="54">
        <f>G5/(SUM($G$3:$G$9))</f>
        <v>0.23529411764705882</v>
      </c>
      <c r="I5" s="8"/>
      <c r="J5" s="9"/>
      <c r="K5" s="10">
        <f t="shared" si="0"/>
        <v>9.1503267973856204</v>
      </c>
      <c r="L5" s="2"/>
      <c r="M5" s="2"/>
    </row>
    <row r="6" spans="1:13" ht="21" customHeight="1" x14ac:dyDescent="0.35">
      <c r="A6" s="5">
        <f t="shared" si="1"/>
        <v>4</v>
      </c>
      <c r="B6" s="112"/>
      <c r="C6" s="115" t="s">
        <v>111</v>
      </c>
      <c r="D6" s="26" t="s">
        <v>119</v>
      </c>
      <c r="E6" s="113"/>
      <c r="F6" s="114"/>
      <c r="G6" s="117">
        <v>8</v>
      </c>
      <c r="H6" s="119">
        <f>G6/(SUM($G$3:$G$9))</f>
        <v>0.23529411764705882</v>
      </c>
      <c r="I6" s="52">
        <v>5</v>
      </c>
      <c r="J6" s="54">
        <f>I6/SUM($I$6:$I$7)</f>
        <v>0.7142857142857143</v>
      </c>
      <c r="K6" s="10">
        <f>$F$3*$H$6*J6*100</f>
        <v>6.5359477124183014</v>
      </c>
      <c r="L6" s="2"/>
      <c r="M6" s="2"/>
    </row>
    <row r="7" spans="1:13" ht="21" customHeight="1" x14ac:dyDescent="0.35">
      <c r="A7" s="5">
        <f t="shared" si="1"/>
        <v>5</v>
      </c>
      <c r="B7" s="112"/>
      <c r="C7" s="116"/>
      <c r="D7" s="26" t="s">
        <v>120</v>
      </c>
      <c r="E7" s="113"/>
      <c r="F7" s="114"/>
      <c r="G7" s="118"/>
      <c r="H7" s="120"/>
      <c r="I7" s="52">
        <v>2</v>
      </c>
      <c r="J7" s="54">
        <f>I7/SUM($I$6:$I$7)</f>
        <v>0.2857142857142857</v>
      </c>
      <c r="K7" s="10">
        <f>$F$3*$H$6*J7*100</f>
        <v>2.6143790849673199</v>
      </c>
      <c r="L7" s="2"/>
      <c r="M7" s="2"/>
    </row>
    <row r="8" spans="1:13" ht="21" customHeight="1" x14ac:dyDescent="0.35">
      <c r="A8" s="5">
        <f t="shared" si="1"/>
        <v>6</v>
      </c>
      <c r="B8" s="112"/>
      <c r="C8" s="6" t="s">
        <v>112</v>
      </c>
      <c r="D8" s="26"/>
      <c r="E8" s="113"/>
      <c r="F8" s="114"/>
      <c r="G8" s="61">
        <v>3</v>
      </c>
      <c r="H8" s="54">
        <f>G8/(SUM($G$3:$G$9))</f>
        <v>8.8235294117647065E-2</v>
      </c>
      <c r="I8" s="5"/>
      <c r="J8" s="54"/>
      <c r="K8" s="10">
        <f t="shared" si="0"/>
        <v>3.4313725490196081</v>
      </c>
      <c r="L8" s="2"/>
      <c r="M8" s="2"/>
    </row>
    <row r="9" spans="1:13" ht="21" customHeight="1" x14ac:dyDescent="0.35">
      <c r="A9" s="5">
        <f t="shared" si="1"/>
        <v>7</v>
      </c>
      <c r="B9" s="112"/>
      <c r="C9" s="6" t="s">
        <v>122</v>
      </c>
      <c r="D9" s="7"/>
      <c r="E9" s="113"/>
      <c r="F9" s="114"/>
      <c r="G9" s="62">
        <v>6</v>
      </c>
      <c r="H9" s="54">
        <f>G9/(SUM($G$3:$G$9))</f>
        <v>0.17647058823529413</v>
      </c>
      <c r="I9" s="8"/>
      <c r="J9" s="9"/>
      <c r="K9" s="10">
        <f t="shared" si="0"/>
        <v>6.8627450980392162</v>
      </c>
      <c r="L9" s="2"/>
      <c r="M9" s="2"/>
    </row>
    <row r="10" spans="1:13" ht="21" customHeight="1" x14ac:dyDescent="0.35">
      <c r="A10" s="11">
        <f t="shared" si="1"/>
        <v>8</v>
      </c>
      <c r="B10" s="121" t="s">
        <v>9</v>
      </c>
      <c r="C10" s="12" t="s">
        <v>124</v>
      </c>
      <c r="D10" s="13"/>
      <c r="E10" s="123">
        <v>6</v>
      </c>
      <c r="F10" s="125">
        <f>E10/$E$19</f>
        <v>0.33333333333333331</v>
      </c>
      <c r="G10" s="62">
        <v>4</v>
      </c>
      <c r="H10" s="57">
        <f>G10/SUM($G$10:$G$11)</f>
        <v>0.4</v>
      </c>
      <c r="I10" s="14"/>
      <c r="J10" s="15"/>
      <c r="K10" s="16">
        <f>$F$10*H10*100</f>
        <v>13.333333333333334</v>
      </c>
      <c r="L10" s="2"/>
      <c r="M10" s="2"/>
    </row>
    <row r="11" spans="1:13" ht="21" customHeight="1" x14ac:dyDescent="0.35">
      <c r="A11" s="11">
        <f t="shared" si="1"/>
        <v>9</v>
      </c>
      <c r="B11" s="122"/>
      <c r="C11" s="58" t="s">
        <v>125</v>
      </c>
      <c r="D11" s="27"/>
      <c r="E11" s="124"/>
      <c r="F11" s="126"/>
      <c r="G11" s="63">
        <v>6</v>
      </c>
      <c r="H11" s="57">
        <f>G11/SUM($G$10:$G$11)</f>
        <v>0.6</v>
      </c>
      <c r="I11" s="14"/>
      <c r="J11" s="15"/>
      <c r="K11" s="16">
        <f>$F$10*H11*100</f>
        <v>20</v>
      </c>
      <c r="L11" s="2"/>
      <c r="M11" s="2"/>
    </row>
    <row r="12" spans="1:13" ht="21" customHeight="1" x14ac:dyDescent="0.35">
      <c r="A12" s="17">
        <f t="shared" si="1"/>
        <v>10</v>
      </c>
      <c r="B12" s="127" t="s">
        <v>10</v>
      </c>
      <c r="C12" s="128" t="s">
        <v>108</v>
      </c>
      <c r="D12" s="18" t="s">
        <v>104</v>
      </c>
      <c r="E12" s="113">
        <v>5</v>
      </c>
      <c r="F12" s="129">
        <f>E12/$E$19</f>
        <v>0.27777777777777779</v>
      </c>
      <c r="G12" s="117">
        <v>4</v>
      </c>
      <c r="H12" s="130">
        <f>G12/SUM($G$12:$G$18)</f>
        <v>0.2</v>
      </c>
      <c r="I12" s="52">
        <v>5</v>
      </c>
      <c r="J12" s="56">
        <f>I12/SUM($I$12:$I$13)</f>
        <v>0.41666666666666669</v>
      </c>
      <c r="K12" s="19">
        <f>$F$12*$H$12*J12*100</f>
        <v>2.3148148148148149</v>
      </c>
      <c r="L12" s="2"/>
      <c r="M12" s="2"/>
    </row>
    <row r="13" spans="1:13" ht="21" customHeight="1" x14ac:dyDescent="0.35">
      <c r="A13" s="17">
        <f t="shared" si="1"/>
        <v>11</v>
      </c>
      <c r="B13" s="127"/>
      <c r="C13" s="128"/>
      <c r="D13" s="18" t="s">
        <v>81</v>
      </c>
      <c r="E13" s="113"/>
      <c r="F13" s="129"/>
      <c r="G13" s="118"/>
      <c r="H13" s="131"/>
      <c r="I13" s="52">
        <v>7</v>
      </c>
      <c r="J13" s="56">
        <f>I13/SUM($I$12:$I$13)</f>
        <v>0.58333333333333337</v>
      </c>
      <c r="K13" s="19">
        <f>$F$12*$H$12*J13*100</f>
        <v>3.2407407407407414</v>
      </c>
      <c r="L13" s="2"/>
      <c r="M13" s="2"/>
    </row>
    <row r="14" spans="1:13" ht="21" customHeight="1" x14ac:dyDescent="0.35">
      <c r="A14" s="17">
        <f t="shared" si="1"/>
        <v>12</v>
      </c>
      <c r="B14" s="127"/>
      <c r="C14" s="55" t="s">
        <v>113</v>
      </c>
      <c r="D14" s="18"/>
      <c r="E14" s="113"/>
      <c r="F14" s="129"/>
      <c r="G14" s="60">
        <v>7</v>
      </c>
      <c r="H14" s="59">
        <f>G14/SUM($G$12:$G$18)</f>
        <v>0.35</v>
      </c>
      <c r="I14" s="20"/>
      <c r="J14" s="56"/>
      <c r="K14" s="19">
        <f>F12*H14*100</f>
        <v>9.7222222222222232</v>
      </c>
      <c r="L14" s="2"/>
      <c r="M14" s="2"/>
    </row>
    <row r="15" spans="1:13" ht="21" customHeight="1" x14ac:dyDescent="0.35">
      <c r="A15" s="17">
        <f t="shared" si="1"/>
        <v>13</v>
      </c>
      <c r="B15" s="127"/>
      <c r="C15" s="128" t="s">
        <v>109</v>
      </c>
      <c r="D15" s="18" t="s">
        <v>14</v>
      </c>
      <c r="E15" s="113"/>
      <c r="F15" s="129"/>
      <c r="G15" s="132">
        <v>7</v>
      </c>
      <c r="H15" s="129">
        <f>G15/SUM($G$12:$G$18)</f>
        <v>0.35</v>
      </c>
      <c r="I15" s="52">
        <v>4</v>
      </c>
      <c r="J15" s="56">
        <f>I15/SUM($I$15:$I$17)</f>
        <v>0.2857142857142857</v>
      </c>
      <c r="K15" s="19">
        <f>$F$12*$H$15*J15*100</f>
        <v>2.7777777777777777</v>
      </c>
      <c r="L15" s="2"/>
      <c r="M15" s="2"/>
    </row>
    <row r="16" spans="1:13" ht="21" customHeight="1" x14ac:dyDescent="0.35">
      <c r="A16" s="17">
        <f t="shared" si="1"/>
        <v>14</v>
      </c>
      <c r="B16" s="127"/>
      <c r="C16" s="128"/>
      <c r="D16" s="18" t="s">
        <v>97</v>
      </c>
      <c r="E16" s="113"/>
      <c r="F16" s="129"/>
      <c r="G16" s="132"/>
      <c r="H16" s="129"/>
      <c r="I16" s="52">
        <v>3</v>
      </c>
      <c r="J16" s="56">
        <f>I16/SUM($I$15:$I$17)</f>
        <v>0.21428571428571427</v>
      </c>
      <c r="K16" s="19">
        <f>$F$12*$H$15*J16*100</f>
        <v>2.083333333333333</v>
      </c>
      <c r="L16" s="2"/>
      <c r="M16" s="2"/>
    </row>
    <row r="17" spans="1:13" ht="21" customHeight="1" x14ac:dyDescent="0.35">
      <c r="A17" s="17">
        <f t="shared" si="1"/>
        <v>15</v>
      </c>
      <c r="B17" s="127"/>
      <c r="C17" s="128"/>
      <c r="D17" s="18" t="s">
        <v>123</v>
      </c>
      <c r="E17" s="113"/>
      <c r="F17" s="129"/>
      <c r="G17" s="132"/>
      <c r="H17" s="129"/>
      <c r="I17" s="52">
        <v>7</v>
      </c>
      <c r="J17" s="56">
        <f>I17/SUM($I$15:$I$17)</f>
        <v>0.5</v>
      </c>
      <c r="K17" s="19">
        <f>$F$12*$H$15*J17*100</f>
        <v>4.8611111111111116</v>
      </c>
      <c r="L17" s="2"/>
      <c r="M17" s="2"/>
    </row>
    <row r="18" spans="1:13" ht="21" customHeight="1" x14ac:dyDescent="0.35">
      <c r="A18" s="17">
        <f t="shared" si="1"/>
        <v>16</v>
      </c>
      <c r="B18" s="127"/>
      <c r="C18" s="18" t="s">
        <v>110</v>
      </c>
      <c r="D18" s="18"/>
      <c r="E18" s="113"/>
      <c r="F18" s="129"/>
      <c r="G18" s="62">
        <v>2</v>
      </c>
      <c r="H18" s="56">
        <f>G18/SUM($G$12:$G$18)</f>
        <v>0.1</v>
      </c>
      <c r="I18" s="20"/>
      <c r="J18" s="21"/>
      <c r="K18" s="19">
        <f>+F12*H18*100</f>
        <v>2.7777777777777781</v>
      </c>
      <c r="L18" s="2"/>
      <c r="M18" s="2"/>
    </row>
    <row r="19" spans="1:13" x14ac:dyDescent="0.35">
      <c r="E19" s="22">
        <f>SUM(E3:E18)</f>
        <v>18</v>
      </c>
      <c r="F19" s="23">
        <f>SUM(F3:F18)</f>
        <v>1</v>
      </c>
      <c r="K19" s="22">
        <f>SUM(K3:K18)</f>
        <v>100</v>
      </c>
      <c r="L19" s="2"/>
      <c r="M19" s="2"/>
    </row>
    <row r="20" spans="1:13" x14ac:dyDescent="0.35">
      <c r="G20" s="24">
        <v>1</v>
      </c>
      <c r="H20" s="25">
        <f>SUM(H3:H9)</f>
        <v>1</v>
      </c>
      <c r="I20" s="24" t="s">
        <v>121</v>
      </c>
      <c r="J20" s="25">
        <f>SUM(J6:J7)</f>
        <v>1</v>
      </c>
    </row>
    <row r="21" spans="1:13" x14ac:dyDescent="0.35">
      <c r="G21" s="24">
        <v>2</v>
      </c>
      <c r="H21" s="25">
        <f>SUM(H10:H11)</f>
        <v>1</v>
      </c>
      <c r="I21" s="24" t="s">
        <v>24</v>
      </c>
      <c r="J21" s="25">
        <f>SUM(J12:J13)</f>
        <v>1</v>
      </c>
    </row>
    <row r="22" spans="1:13" x14ac:dyDescent="0.35">
      <c r="G22" s="24">
        <v>3</v>
      </c>
      <c r="H22" s="25">
        <f>SUM(H12:H18)</f>
        <v>1</v>
      </c>
      <c r="I22" s="24" t="s">
        <v>118</v>
      </c>
      <c r="J22" s="25">
        <f>SUM(J15:J17)</f>
        <v>1</v>
      </c>
    </row>
  </sheetData>
  <mergeCells count="26">
    <mergeCell ref="G12:G13"/>
    <mergeCell ref="H12:H13"/>
    <mergeCell ref="C15:C17"/>
    <mergeCell ref="G15:G17"/>
    <mergeCell ref="H15:H17"/>
    <mergeCell ref="B10:B11"/>
    <mergeCell ref="E10:E11"/>
    <mergeCell ref="F10:F11"/>
    <mergeCell ref="B12:B18"/>
    <mergeCell ref="C12:C13"/>
    <mergeCell ref="E12:E18"/>
    <mergeCell ref="F12:F18"/>
    <mergeCell ref="I1:J2"/>
    <mergeCell ref="K1:K2"/>
    <mergeCell ref="B3:B9"/>
    <mergeCell ref="E3:E9"/>
    <mergeCell ref="F3:F9"/>
    <mergeCell ref="C6:C7"/>
    <mergeCell ref="G6:G7"/>
    <mergeCell ref="H6:H7"/>
    <mergeCell ref="G1:H2"/>
    <mergeCell ref="A1:A2"/>
    <mergeCell ref="B1:B2"/>
    <mergeCell ref="C1:C2"/>
    <mergeCell ref="D1:D2"/>
    <mergeCell ref="E1:F2"/>
  </mergeCells>
  <conditionalFormatting sqref="D6:D11">
    <cfRule type="cellIs" dxfId="8" priority="9" operator="equal">
      <formula>"Tidak dinilai"</formula>
    </cfRule>
  </conditionalFormatting>
  <conditionalFormatting sqref="D5">
    <cfRule type="cellIs" dxfId="7" priority="5" operator="equal">
      <formula>"Tidak dinilai"</formula>
    </cfRule>
  </conditionalFormatting>
  <conditionalFormatting sqref="B3 B1:D1">
    <cfRule type="cellIs" dxfId="6" priority="8" operator="equal">
      <formula>"Tidak dinilai"</formula>
    </cfRule>
  </conditionalFormatting>
  <conditionalFormatting sqref="D3">
    <cfRule type="cellIs" dxfId="5" priority="7" operator="equal">
      <formula>"Tidak dinilai"</formula>
    </cfRule>
  </conditionalFormatting>
  <conditionalFormatting sqref="E1">
    <cfRule type="cellIs" dxfId="4" priority="3" operator="equal">
      <formula>"Tidak dinilai"</formula>
    </cfRule>
  </conditionalFormatting>
  <conditionalFormatting sqref="G1">
    <cfRule type="cellIs" dxfId="3" priority="2" operator="equal">
      <formula>"Tidak dinilai"</formula>
    </cfRule>
  </conditionalFormatting>
  <conditionalFormatting sqref="I1">
    <cfRule type="cellIs" dxfId="2" priority="1" operator="equal">
      <formula>"Tidak dinilai"</formula>
    </cfRule>
  </conditionalFormatting>
  <conditionalFormatting sqref="D4">
    <cfRule type="cellIs" dxfId="1" priority="6" operator="equal">
      <formula>"Tidak dinilai"</formula>
    </cfRule>
  </conditionalFormatting>
  <conditionalFormatting sqref="A1">
    <cfRule type="cellIs" dxfId="0" priority="4"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2020-12-06T00:44:47Z</dcterms:modified>
</cp:coreProperties>
</file>