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firstSheet="1" activeTab="1"/>
  </bookViews>
  <sheets>
    <sheet name="Antar instrumen" sheetId="7" state="hidden"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8" l="1"/>
  <c r="J21" i="18"/>
  <c r="D20" i="18"/>
  <c r="D19" i="18"/>
  <c r="D18" i="18"/>
  <c r="D13" i="18"/>
  <c r="D12" i="18"/>
  <c r="D21" i="18"/>
  <c r="D22" i="18"/>
  <c r="E23" i="18" l="1"/>
  <c r="F4" i="18" s="1"/>
  <c r="J19" i="18"/>
  <c r="J20" i="18"/>
  <c r="J18" i="18"/>
  <c r="J13" i="18"/>
  <c r="J12" i="18"/>
  <c r="H12" i="18"/>
  <c r="H13" i="18"/>
  <c r="H14" i="18"/>
  <c r="H11" i="18"/>
  <c r="D16" i="18"/>
  <c r="D15" i="18"/>
  <c r="C18" i="18"/>
  <c r="C17" i="18"/>
  <c r="C15" i="18"/>
  <c r="A5" i="18"/>
  <c r="A6" i="18" s="1"/>
  <c r="A7" i="18" s="1"/>
  <c r="A8" i="18" s="1"/>
  <c r="A9" i="18" s="1"/>
  <c r="A10" i="18" s="1"/>
  <c r="C14" i="18"/>
  <c r="C12" i="18"/>
  <c r="C11" i="18"/>
  <c r="D8" i="18"/>
  <c r="D7" i="18"/>
  <c r="C10" i="18"/>
  <c r="C9" i="18"/>
  <c r="C7" i="18"/>
  <c r="C5" i="18"/>
  <c r="C6" i="18"/>
  <c r="C4" i="18"/>
  <c r="B15" i="18"/>
  <c r="B11" i="18"/>
  <c r="B4" i="18"/>
  <c r="H18" i="18" l="1"/>
  <c r="H17" i="18"/>
  <c r="J16" i="18"/>
  <c r="J15" i="18"/>
  <c r="H15" i="18"/>
  <c r="H10" i="18"/>
  <c r="H9" i="18"/>
  <c r="J8" i="18"/>
  <c r="J7" i="18"/>
  <c r="H7" i="18"/>
  <c r="H6" i="18"/>
  <c r="H5" i="18"/>
  <c r="H4" i="18"/>
  <c r="A6" i="13"/>
  <c r="A7" i="13" s="1"/>
  <c r="J23" i="18" l="1"/>
  <c r="K8" i="18"/>
  <c r="M8" i="18" s="1"/>
  <c r="K5" i="18"/>
  <c r="M5" i="18" s="1"/>
  <c r="K6" i="18"/>
  <c r="M6" i="18" s="1"/>
  <c r="K9" i="18"/>
  <c r="M9" i="18" s="1"/>
  <c r="K7" i="18"/>
  <c r="M7" i="18" s="1"/>
  <c r="K10" i="18"/>
  <c r="M10" i="18" s="1"/>
  <c r="H23" i="18"/>
  <c r="A11" i="18"/>
  <c r="A12" i="18" s="1"/>
  <c r="A13" i="18" s="1"/>
  <c r="A14" i="18" s="1"/>
  <c r="F11" i="18"/>
  <c r="A8" i="13"/>
  <c r="A9" i="13" s="1"/>
  <c r="A11" i="13" s="1"/>
  <c r="A12" i="13" s="1"/>
  <c r="A13" i="13" s="1"/>
  <c r="F15" i="18"/>
  <c r="K4" i="18"/>
  <c r="K21" i="18" l="1"/>
  <c r="M21" i="18" s="1"/>
  <c r="K22" i="18"/>
  <c r="M22" i="18" s="1"/>
  <c r="A15" i="13"/>
  <c r="A16" i="13" s="1"/>
  <c r="A17" i="13" s="1"/>
  <c r="A18" i="13" s="1"/>
  <c r="A19" i="13" s="1"/>
  <c r="A20" i="13" s="1"/>
  <c r="A21" i="13" s="1"/>
  <c r="A26" i="13" s="1"/>
  <c r="A27" i="13" s="1"/>
  <c r="A28" i="13" s="1"/>
  <c r="A34" i="13" s="1"/>
  <c r="M4" i="18"/>
  <c r="K17" i="18"/>
  <c r="M17" i="18" s="1"/>
  <c r="K16" i="18"/>
  <c r="M16" i="18" s="1"/>
  <c r="K20" i="18"/>
  <c r="M20" i="18" s="1"/>
  <c r="K15" i="18"/>
  <c r="M15" i="18" s="1"/>
  <c r="K19" i="18"/>
  <c r="M19" i="18" s="1"/>
  <c r="K11" i="18"/>
  <c r="M11" i="18" s="1"/>
  <c r="K13" i="18"/>
  <c r="M13" i="18" s="1"/>
  <c r="K12" i="18"/>
  <c r="M12" i="18" s="1"/>
  <c r="K14" i="18"/>
  <c r="M14" i="18" s="1"/>
  <c r="A15" i="18"/>
  <c r="A16" i="18" s="1"/>
  <c r="A17" i="18" s="1"/>
  <c r="A18" i="18" s="1"/>
  <c r="A19" i="18" s="1"/>
  <c r="A20" i="18" s="1"/>
  <c r="A21" i="18" s="1"/>
  <c r="A22" i="18" s="1"/>
  <c r="F23" i="18"/>
  <c r="K18" i="18"/>
  <c r="M18" i="18" s="1"/>
  <c r="K23" i="18" l="1"/>
  <c r="M23" i="18"/>
  <c r="A4" i="7"/>
  <c r="A5" i="7" s="1"/>
  <c r="A6" i="7" s="1"/>
  <c r="A7" i="7" s="1"/>
  <c r="A8" i="7" s="1"/>
  <c r="A9" i="7" s="1"/>
  <c r="A10" i="7" s="1"/>
  <c r="A11" i="7" s="1"/>
  <c r="A12" i="7" s="1"/>
  <c r="A13" i="7" s="1"/>
  <c r="A14" i="7" s="1"/>
  <c r="A15" i="7" s="1"/>
  <c r="A16" i="7" s="1"/>
  <c r="A17" i="7" s="1"/>
  <c r="A18" i="7" s="1"/>
  <c r="A19" i="7" l="1"/>
  <c r="A20" i="7" s="1"/>
  <c r="A21" i="7" s="1"/>
  <c r="A22" i="7" s="1"/>
  <c r="A23" i="7" s="1"/>
  <c r="A24" i="7" s="1"/>
  <c r="A25" i="7" s="1"/>
  <c r="A26" i="7" s="1"/>
</calcChain>
</file>

<file path=xl/sharedStrings.xml><?xml version="1.0" encoding="utf-8"?>
<sst xmlns="http://schemas.openxmlformats.org/spreadsheetml/2006/main" count="527" uniqueCount="266">
  <si>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</si>
  <si>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</si>
  <si>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</si>
  <si>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</si>
  <si>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</si>
  <si>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</si>
  <si>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</si>
  <si>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</si>
  <si>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</si>
  <si>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</si>
  <si>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</si>
  <si>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</si>
  <si>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</si>
  <si>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</si>
  <si>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</si>
  <si>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</si>
  <si>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</si>
  <si>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</si>
  <si>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</si>
  <si>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</si>
  <si>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</si>
  <si>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</si>
  <si>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</si>
  <si>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</si>
  <si>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</si>
  <si>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</si>
  <si>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</si>
  <si>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</si>
  <si>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Keunikan atau keunggulan program studi disusun berdasarkan perbandingan tiga program studi pada tingkat internasional dan nasional yang mencakup tiga aspek</t>
  </si>
  <si>
    <t>Keunikan atau keunggulan program studi disusun berdasarkan perbandingan tiga program studi pada tingkat nasional yang mencakup tiga aspek</t>
  </si>
  <si>
    <t>Pengusul menguraikan profil lulusan program studi yang berupa profesi atau jenis pekerjaan atau bentuk kerja lainnya dan  keterkaitan profil dengan keunggulan atau keunikan program studi</t>
  </si>
  <si>
    <t>Susunan mata kuliah memenuhi empat aspek</t>
  </si>
  <si>
    <t>Jika memenuhi 5 (lima) aspek</t>
  </si>
  <si>
    <t>Jika memenuhi 4 (empat) aspek</t>
  </si>
  <si>
    <t>Jika memenuhi 3 (tiga) aspek</t>
  </si>
  <si>
    <t>Jika memenuhi 1 - 2 aspek</t>
  </si>
  <si>
    <t>Tidak ada datanya</t>
  </si>
  <si>
    <t>Susunan mata kuliah memenuhi aspek 1, 2 dan satu aspek lainnya</t>
  </si>
  <si>
    <t>Susunan mata kuliah memenuhi aspek 1 dan aspek 2</t>
  </si>
  <si>
    <t>Susunan mata kuliah memenuhi aspek 1 atau 2</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</si>
  <si>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</si>
  <si>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</si>
  <si>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</si>
  <si>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</si>
  <si>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</si>
  <si>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</si>
  <si>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</si>
  <si>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</si>
  <si>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</si>
  <si>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</si>
  <si>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</si>
  <si>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</si>
  <si>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</si>
  <si>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</si>
  <si>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</si>
  <si>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</si>
  <si>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</si>
  <si>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</si>
  <si>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</si>
  <si>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</si>
  <si>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</si>
  <si>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t>
  </si>
  <si>
    <t>Jumlah dan kualifikasi tenaga kependidikan tidak memenuhi persyaratan</t>
  </si>
  <si>
    <t>Tidak ada nilai 1</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</si>
  <si>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</si>
  <si>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</si>
  <si>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Keunikan atau keunggulan program studi disusun berdasarkan perbandingan kurang dari tiga program studi pada tingkat nasional  dan/atau mencakup kurang dari tiga aspek</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</si>
  <si>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</si>
  <si>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</si>
  <si>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</si>
  <si>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</si>
  <si>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</si>
  <si>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</si>
  <si>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Level dan jumlah sasaran benchmarking dan mencakup aspek: (1) pengembangan keilmuan, (2) kajian capaian pembelajaran, dan (3) kurikulum program studi sejenis.</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</si>
  <si>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</si>
  <si>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</si>
  <si>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</si>
  <si>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Tidak ada daftar/susunan mata kuliah</t>
  </si>
  <si>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</si>
  <si>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</si>
  <si>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</si>
  <si>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</si>
  <si>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</si>
  <si>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r>
      <t xml:space="preserve">Keunikan atau keunggulan program studi disusun berdasarkan perbandingan tiga program studi pada tingkat internasional yang mencakup tiga aspek, atau prodi yang diusulkan merupakan </t>
    </r>
    <r>
      <rPr>
        <b/>
        <sz val="12"/>
        <rFont val="Arial Narrow"/>
        <family val="2"/>
      </rPr>
      <t>satu-satunya</t>
    </r>
    <r>
      <rPr>
        <sz val="12"/>
        <rFont val="Arial Narrow"/>
        <family val="2"/>
      </rPr>
      <t xml:space="preserve"> program studi di dunia</t>
    </r>
  </si>
  <si>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</si>
  <si>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</si>
  <si>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</si>
  <si>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</si>
  <si>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</si>
  <si>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</si>
  <si>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</si>
  <si>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</si>
  <si>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</si>
  <si>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</si>
  <si>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</si>
  <si>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</si>
  <si>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</si>
  <si>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</si>
  <si>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</si>
  <si>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</si>
  <si>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</si>
  <si>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</si>
  <si>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</si>
  <si>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</si>
  <si>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</si>
  <si>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</si>
  <si>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</si>
  <si>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</si>
  <si>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</si>
  <si>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</si>
  <si>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</si>
  <si>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</si>
  <si>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</si>
  <si>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</si>
  <si>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</si>
  <si>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</si>
  <si>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</si>
  <si>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</si>
  <si>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</si>
  <si>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</si>
  <si>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</si>
  <si>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</si>
  <si>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</si>
  <si>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</si>
  <si>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</si>
  <si>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</si>
  <si>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</si>
  <si>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</si>
  <si>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</si>
  <si>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</si>
  <si>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</si>
  <si>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</si>
  <si>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</si>
  <si>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</si>
  <si>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</si>
  <si>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</si>
  <si>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3.2.1  Rancangan Sistem Penjaminan Mutu Internal</t>
  </si>
  <si>
    <t>1.5.1 Susunan mata kuliah</t>
  </si>
  <si>
    <t>1.5.2 Pembelajaran yang dilaksanakan dalam bentuk praktikum/praktik/praktik bengkel/praktik studio/praktek lapang atau magang</t>
  </si>
  <si>
    <t>Jika PJP &lt; 50% maka skore = 8 x PJP</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</si>
  <si>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</si>
  <si>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</si>
  <si>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</si>
  <si>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r>
      <t>Keterlaksanaan Sistem Penjaminan Mutu Internal (akademik dan nonakademik) berdasarkan keberadaan 5 (lima)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</si>
  <si>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</si>
  <si>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</si>
  <si>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</si>
  <si>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</si>
  <si>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t>JP = Jam pembelajaran praktikum, praktik studio, praktik bengkel, atau praktik lapangan, magang (termasuk KKN dan Tugas Akhir), JB = Jam pembelajaran total selama masa pendidikan.
PJP = (JP / JB) x 100%</t>
  </si>
  <si>
    <t>Substansi praktikum/praktik/praktik lapangan dll yang merupakan bagian dari mata kuliah/blok/modul tertentu yang diselenggarakan program studi</t>
  </si>
  <si>
    <t>Substansi praktik sesuai dengan nama praktikum/praktik/praktik lapangan dll, durasi, 40% dari durasi praktik dilaksanakan di mitra kerjasama atau teaching industry-nya</t>
  </si>
  <si>
    <t>Substansi praktik sesuai dengan nama praktikum/praktik/praktik lapangan dll, durasi, 30% dari durasi praktik dilaksanakan di mitra kerjasama atau teaching industry-nya</t>
  </si>
  <si>
    <t>Substansi praktik sesuai dengan nama praktikum/praktik/praktik lapangan dll, durasi, 20% dari durasi praktik dilaksanakan di mitra kerjasama atau teaching industry-nya</t>
  </si>
  <si>
    <t>Substansi praktik sesuai dengan nama praktikum/praktik/praktik lapangan dll, durasi, 10% dari durasi praktik dilaksanakan di mitra kerjasama atau teaching industry-nya</t>
  </si>
  <si>
    <t>Tidak ada yang diselenggarakan di mitra kerjasama atau teaching industry-nya</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</si>
  <si>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</si>
  <si>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</si>
  <si>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</si>
  <si>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</si>
  <si>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</si>
  <si>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</si>
  <si>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r>
      <t xml:space="preserve">Jika PJP </t>
    </r>
    <r>
      <rPr>
        <sz val="12"/>
        <rFont val="Calibri"/>
        <family val="2"/>
      </rPr>
      <t>≥</t>
    </r>
    <r>
      <rPr>
        <sz val="12"/>
        <rFont val="Arial Narrow"/>
        <family val="2"/>
      </rPr>
      <t xml:space="preserve"> 50%</t>
    </r>
  </si>
  <si>
    <t>2.1  Dosen tetap pada program studi yang diusulkan</t>
  </si>
  <si>
    <t>1.1  Keunggulan Program Studi.</t>
  </si>
  <si>
    <t xml:space="preserve">1.4  Struktur Kurikulum </t>
  </si>
  <si>
    <t>1.4.1 Susunan mata kuliah</t>
  </si>
  <si>
    <t>1.4.2 Pembelajaran yang dilaksanakan dalam bentuk praktikum/praktik</t>
  </si>
  <si>
    <t>1.5  Substansi Praktikum/Praktik</t>
  </si>
  <si>
    <t>1.6  Rencana Pembelajaran Semester (RPS)</t>
  </si>
  <si>
    <t>Status,  jumlah dan kualifikasi akademik dosen tetap</t>
  </si>
  <si>
    <t>2.  Sumber Daya Manusia (Dosen tetap, Pembimbing/Tutor/Preseptor, dan Tenaga kependidikan)</t>
  </si>
  <si>
    <t>2.3 Tenaga kependidikan</t>
  </si>
  <si>
    <t>3.3.2  Ruang pembelajaran khusus</t>
  </si>
  <si>
    <t>3.2  Sistem Penjaminan Mutu Internal</t>
  </si>
  <si>
    <t>3.3  Sarana, Prasarana, dan Wahana Praktik</t>
  </si>
  <si>
    <t>3.  Unit Pengelola Program Studi dan Ketersedian Sarana Prasarana serta Wahana Praktik</t>
  </si>
  <si>
    <t>3.3.3 Peralatan praktikum/praktik atau yang sejenisnya</t>
  </si>
  <si>
    <t>Jika KATP ≥ 100%, maka skor = 4.</t>
  </si>
  <si>
    <t>Jika 25% &lt; KATP &lt; 100%, maka skor = [(16 x KATP) – 4] / 3</t>
  </si>
  <si>
    <t>Jika KATP ≤ 25%, maka skor = 0</t>
  </si>
  <si>
    <t>Tidak ada skor 0</t>
  </si>
  <si>
    <t>1 : 6 - 10</t>
  </si>
  <si>
    <t>1 : 11 - 15</t>
  </si>
  <si>
    <t>1 : &gt; 15</t>
  </si>
  <si>
    <t>Rumusan capaian pembelajaran: (a) sesuai dengan profil lulusan, (b) deskripsi kompetensinya sesuai SN-Dikti yang mencakup 4 (empat) domain capaian pembelajaran dan sesuai level 7 (tujuh) KKNI, (3) relevan dengan keunikan atau keunggulan prodi, dan (4) mencantumkan paling sedikit SN Dikti sebagai rujukan</t>
  </si>
  <si>
    <t>Rumusan capaian pembelajaran: (a) sesuai dengan profil lulusan, (b) deskripsi kompetensinya sesuai SN-Dikti yang mencakup 4 (empat) domain capaian pembelajaran dan sesuai level 7 (tujuh) KKNI, dan (3) relevan dg keunggulan atau keunikan prodi</t>
  </si>
  <si>
    <t>Rumusan capaian pembelajaran tidak sesuai dengan SN Dikti atau level 7 (tujuh) KKNI</t>
  </si>
  <si>
    <t xml:space="preserve">Tidak mencantumkan/ mendeskripsikan capaian Pembelajaran atau rumusan capaian pembelajaran tidak sesuai dengan SN Dikti atau level 7 (tujuh) KKNI    </t>
  </si>
  <si>
    <t>Rumusan capaian pembelajaran program studi mengacu pada profil lulusan, merujuk pada deskripsi capaian pembelajaran SN-Dikti dan level 7 (tujuh) KKNI dan relevansinya dengan keunggulan atau keunikan program studi.</t>
  </si>
  <si>
    <t>Tidak ada RPS mata kuliah yang  memenuhi 9 (sembilan) komponen</t>
  </si>
  <si>
    <t>Asumsi Skor</t>
  </si>
  <si>
    <t>Nilai Akhir</t>
  </si>
  <si>
    <t>2.2 Dosen pendidik klinik/tenaga pembimbing klinik/preseptor atau sebutan lain</t>
  </si>
  <si>
    <t>2.2.1 Kualifikasi dosen pendidik klinik/tenaga pembimbing klinik/preseptor atau sebutan lain</t>
  </si>
  <si>
    <t>2.2.2 Rasio dosen pendidik klinik/tenaga pembimbing klinik/preseptor atau sebutan lain dengan rencana mahasiswa</t>
  </si>
  <si>
    <t>Rasio dosen pendidik klinik/tenaga pembimbing klinik/preseptor atau sebutan lain dengan rencana jumlah penerimaan mahasiswa setiap semester</t>
  </si>
  <si>
    <t>Tersedia ruang berupa laboratorium, lahan praktik atau tempat praktik yang  harus disediakan dengan luas ruang yang memenuhi syarat gerak dan spesifikasi aktivitas praktikum dan didasarkan pada efektivitas keberlangsungan proses pembelajaran untuk ketercapaian capaian pembelajaran praktik</t>
  </si>
  <si>
    <t>Tersedia 90-100% ada dari jumlah laboratorium dan sesuai spesifikasi yang terawat dengan sangat baik, dan program studi memiliki akses yang sangat baik (memiliki fleksibilitas dalam menggunakannya di luar kegiatan praktikum terjadwal)</t>
  </si>
  <si>
    <t>Tersedia 75-89% ada dari jumlah laboratorium  sesuai spesifikasi dalam kondisi baik, dan program studi memiliki akses yang baik (masih memungkinkan menggunakannya di luar kegiatan praktikum terjadwal, walau terbatas)</t>
  </si>
  <si>
    <t>Tersedia 50-74% ada dari jumlah laboratorium sesuai spesifikasi dalam kondisi baik, namun tidak mungkin digunakan di luar kegiatan praktikum terjadwal</t>
  </si>
  <si>
    <t>Tersedia 25-49% ada dari jumlah laboratorium sesuai spesifikasi dalam kondisi baik, sehingga kegiatan praktikum dilaksanakan kurang dari batas minimal</t>
  </si>
  <si>
    <t xml:space="preserve"> </t>
  </si>
  <si>
    <t>Terdapat puskesmas dan klinik pratama yang digunakan untuk Pendidikan dengan jumlah kasus dan sarana prasarana lengkap, sesuai dengan kecukupan jumlah mahasiswa</t>
  </si>
  <si>
    <t>Terdapat puskesmas atau klinik pratama yang digunakan untuk Pendidikan dengan jumlah kasus dan sarana prasarana lengkap, sesuai dengan kecukupan jumlah mahasiswa</t>
  </si>
  <si>
    <t>Terdapat puskesmas atau klinik pratama yang digunakan untuk Pendidikan dengan jumlah kasus dan sarana prasarana tidak lengkap, dan tidak sesuai dengan kecukupan jumlah mahasiswa</t>
  </si>
  <si>
    <t>Indikator penilaian untuk pembukaan prodi pendidikan profesi Dokter</t>
  </si>
  <si>
    <t>Jumlah dosen tetap &gt; 26 orang dengan komposisi:
1. &gt;10 orang dari bidang biomedik yang berbeda.
2. &gt;1 orang Ilmu Humaniora Kedokteran termasuk Ilmu Bioetik dan Medikolegal dengan kualifikasi Magister
3. &gt;1 Orang pakar pendidikan kedokteran (Medical Education) dengan kualifikasi S-2 (Magister) Pendidikan Kedokteran Medical Education
4. &gt;12 orang dokter spesialis masing-masing seorang atau lebih (spesialis dalam bidang Ilmu Penyakit Dalam, Ilmu Bedah, Ilmu Kesehatan Anak, Ilmu Kebidanan dan Penyakit Kandungan, Ilmu Penyakit Saraf, Ilmu Kesehatan Jiwa, Ilmu Kesehatan Kulit dan Kelamin, Ilmu Kesehatan Mata, Ilmu THT, Ilmu Anestesi, Radiologi, dan Kedokteran Forensik)
5. &gt;2 orang kedokteran Ilmu Kesehatan Masyarakat/ Ilmu Kedokteran Komunitas, dan Ilmu Kedokteran Pencegahan dengan masing-masing kulifikasi Magister</t>
  </si>
  <si>
    <t>Jumlah dosen tetap 26 orang dengan komposisi:
1. 10 orang dari bidang biomedik yang berbeda.
2. 1 orang Ilmu Humaniora Kedokteran termasuk Ilmu Bioetik dan Medikolegal dengan kualifikasi Magister
3. 1 Orang pakar pendidikan kedokteran (Medical Education) dengan kualifikasi S-2 (Magister) Pendidikan Kedokteran Medical Education
4. 12 orang dokter spesialis masing-masing seorang atau lebih (spesialis dalam bidang Ilmu Penyakit Dalam, Ilmu Bedah, Ilmu Kesehatan Anak, Ilmu Kebidanan dan Penyakit Kandungan, Ilmu Penyakit Saraf, Ilmu Kesehatan Jiwa, Ilmu Kesehatan Kulit dan Kelamin, Ilmu Kesehatan Mata, Ilmu THT, Ilmu Anestesi, Radiologi, dan Kedokteran Forensik)
5. 2 orang kedokteran Ilmu Kesehatan Masyarakat/ Ilmu Kedokteran Komunitas, dan Ilmu Kedokteran Pencegahan dengan masing-masing kulifikasi Magister</t>
  </si>
  <si>
    <t>Jumlah dosen tetap 26 orang dengan komposisi:
1. 10 orang dari tidak semua dari bidang biomedik murni, sebagian besar dari spesialis.
2. 1 orang Ilmu Humaniora Kedokteran termasuk Ilmu Bioetik dan Medikolegal dengan kualifikasi Magister
3. 1 Orang pakar pendidikan kedokteran (Medical Education) dengan kualifikasi S-2 (Magister) Pendidikan Kedokteran Medical Education
4. 12 orang dokter spesialis, tetapi 2 atau lebih pada bidang yang sama
5. 2 orang kedokteran Ilmu Kesehatan Masyarakat/ Ilmu Kedokteran Komunitas, dan Ilmu Kedokteran Pencegahan dengan masing-masing kulifikasi Magister</t>
  </si>
  <si>
    <t>Jika NDT &lt; 3, maka usulan program studi wajib DITOLAK karena tidak memenuhi syarat minimal dosen tetap.</t>
  </si>
  <si>
    <t>3.3.4 Ketersediaan rumah sakit sebagai wahana pembelajaran klinik</t>
  </si>
  <si>
    <t>3.3.5 	Ketersediaan wahana pembelajaran komunitas sebagai wahana pembelajaran</t>
  </si>
  <si>
    <t>SDM, Sarana  &amp; Prasarana Sangat Lengkap</t>
  </si>
  <si>
    <t xml:space="preserve">Jumlah dan Variasi Sesuai untuk mencapai SKDI pada PerKonsil No.10 Thn 2012 </t>
  </si>
  <si>
    <t>Tersedia Skills Lab dan Lab Klinik untuk mahasiswa yang sangat lengkap</t>
  </si>
  <si>
    <t>Rumah Sakit Terakreditasi B dan Sertifikat sebagai rumah sakit pendidikan dan berada dalam 1 kota dengan kampus atau dapat dicapai dalam waktu kurang dari 3 jam dengan daya tampung mahasiswa /minggu 60%-70% dari total mahasiswa yang akan menjalankan kepaniteraan</t>
  </si>
  <si>
    <t>Terakreditasi B</t>
  </si>
  <si>
    <t>SDM, Sarana &amp; Prasarana Lengkap</t>
  </si>
  <si>
    <t xml:space="preserve">Jumlah Kuurang dan Variasi Cukup untuk mencapai SKDI pada PerKonsil No.10 Thn 2012 </t>
  </si>
  <si>
    <t>Tersedia Skills Lab dan Lab Klinik untuk mahasiswa yang lengkap</t>
  </si>
  <si>
    <t>Rumah Sakit Terakreditasi B tetapi belum mempunyai sertifikat RSP dan berada dalam 1 kota dengan kampus atau dapat dicapai dalam waktu kurang dari 3 jam dengan daya tampung mahasiswa /minggu 50% - &lt; 60% dari total mahasiswa yang akan menjalankan kepaniteraan</t>
  </si>
  <si>
    <t>Terakreditasi C</t>
  </si>
  <si>
    <t>SDM Cukup, Sarana &amp; Prasarana Kurang Lengkap</t>
  </si>
  <si>
    <t xml:space="preserve">Jumlah dan Variasi Kurang untuk mencapai SKDI pada PerKonsil No.10 Thn 2012 </t>
  </si>
  <si>
    <t>Tersedia Skills Lab dan Lab Klinik untuk mahasiswa namun cukup lengkap</t>
  </si>
  <si>
    <t>Rumah Sakit Terakreditasi C dan belum mempunyai sertifikat RSP dan berada dalam 1 kota dengan kampus atau dapat dicapai dalam waktu kurang dari 3 jam dengan daya tampung mahasiswa /minggu &lt; 50% dari total mahasiswa yang akan menjalankan kepaniteraan</t>
  </si>
  <si>
    <t>Tidak Terakreditasi</t>
  </si>
  <si>
    <t>SDM Tidak Cukup, Sarana &amp; Prasarana Kurang Lengkap</t>
  </si>
  <si>
    <t>Tidak sesuai dengan SKDI pada PerKonsil No.10 Thn 2012</t>
  </si>
  <si>
    <t>Tersedia Skills Lab dan Lab Klinik untuk mahasiswa namun tidak lengkap</t>
  </si>
  <si>
    <t>Tidak ada nilai 0</t>
  </si>
  <si>
    <t>Tidak Ada Angka 0</t>
  </si>
  <si>
    <t>Tidak ada angka 0</t>
  </si>
  <si>
    <t>Tidak tersedia skills lab dan lab klinik</t>
  </si>
  <si>
    <t>Daftar peralatan praktikum/praktik sesuai kebutuhan program studi masing – masing yang diusulkan</t>
  </si>
  <si>
    <t>Peralatan tersedia sangat lengkap, sesuai dengan kebutuhan program studi.</t>
  </si>
  <si>
    <t>Peralatan tersedia lengkap, sesuai dengan kebutuhan program studi.</t>
  </si>
  <si>
    <t>Peralatan tersedia cukup lengkap, sesuai dengan kebutuhan program studi.</t>
  </si>
  <si>
    <t>Peralatan tersedia kurang lengkap, sesuai dengan kebutuhan program studi.</t>
  </si>
  <si>
    <t>Tidak ada skor 0.</t>
  </si>
  <si>
    <t xml:space="preserve">3.3.4.2 Status Akreditasi Rumah Sakit dan status RSP Utama </t>
  </si>
  <si>
    <t>Rumah Sakit Terakreditasi A dan Sertifikat sebagai Rumah Sakit  Pendidikan dan berada dalam 1 kota dengan kampus atau dapat dicapai dalam waktu kurang dari 3 jam dengan daya tampung mahasiswa /minggu &gt; 70% dari total mahasiswa yang akan menjalankan kepaniteraan.</t>
  </si>
  <si>
    <t>3.3.4.3	Status Akreditasi Untuk RS Jejaring</t>
  </si>
  <si>
    <t xml:space="preserve"> Terakreditasi B dan  sebagai rumah sakit pendidikan</t>
  </si>
  <si>
    <t>3.3.4.4	UPF Yang Digunakan untuk pendidikan</t>
  </si>
  <si>
    <t>3.3.4.5	Jumlah dan Variasi Pasien</t>
  </si>
  <si>
    <t>3.3.4.6	Ketersediaan media pembelajaran</t>
  </si>
  <si>
    <t>3.3.4.1 Tipe RSP Utama</t>
  </si>
  <si>
    <t>RSP utama tipe A
(kapasitas bed minimal 400)</t>
  </si>
  <si>
    <t xml:space="preserve">RSP utama tipe C
(Kapasitas bed 200 sampai &lt; 250) </t>
  </si>
  <si>
    <t>RSP utama tipe B
(kapasitas bed 250-300)</t>
  </si>
  <si>
    <t>RSP utama tipe B
(kapasitas bed minimal 300 sampai &lt; 400)</t>
  </si>
  <si>
    <t>Ketersediaan puskesmas dan atau klinik pratama sebagai tempat Pendidikan sesuai dengan kurikulum kedokteran layanan primer</t>
  </si>
  <si>
    <t>Puskesmas atau klinik pratama kurang memadai untuk menunjang proses Pendidikan kedokteran layanan primer</t>
  </si>
  <si>
    <r>
      <t xml:space="preserve">Ketersediaan RPS </t>
    </r>
    <r>
      <rPr>
        <sz val="12"/>
        <rFont val="Arial Narrow"/>
        <family val="2"/>
      </rPr>
      <t>untuk 10 (sepuluh) mata kuliah penciri program studi tahap akademik 5 (lima) mata kuliah penciri program studi pendidikan profesi</t>
    </r>
    <r>
      <rPr>
        <sz val="12"/>
        <rFont val="Arial Narrow"/>
        <family val="2"/>
        <charset val="1"/>
      </rPr>
      <t xml:space="preserve">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r>
  </si>
  <si>
    <r>
      <t xml:space="preserve">Sepuluh mata kuliah tahap akademik dan lima </t>
    </r>
    <r>
      <rPr>
        <sz val="12"/>
        <rFont val="Arial Narrow"/>
        <family val="2"/>
        <charset val="1"/>
      </rPr>
      <t xml:space="preserve"> </t>
    </r>
    <r>
      <rPr>
        <sz val="12"/>
        <rFont val="Arial Narrow"/>
        <family val="2"/>
      </rPr>
      <t>mata kuliah tahap profesi</t>
    </r>
    <r>
      <rPr>
        <sz val="12"/>
        <rFont val="Arial Narrow"/>
        <family val="2"/>
        <charset val="1"/>
      </rPr>
      <t xml:space="preserve">  dilengkapi dengan RPS yang memenuhi 9 (sembilan) komponen, menunjukkan secara jelas penciri program studi dan menggunakan referensi yang relevan dan mutakhir  </t>
    </r>
  </si>
  <si>
    <r>
      <t>Sepuluh mata kuliah tahap akademik dan lima</t>
    </r>
    <r>
      <rPr>
        <sz val="12"/>
        <rFont val="Arial Narrow"/>
        <family val="2"/>
        <charset val="1"/>
      </rPr>
      <t xml:space="preserve"> mata kuliah tahap profesi dilengkapi dengan RPS yang memenuhi 9 (sembilan) komponen, menunjukkan secara jelas penciri program studi dan menggunakan referensi yang relevan  </t>
    </r>
  </si>
  <si>
    <r>
      <t>Sepuluh mata kuliah tahap akademik dan lima</t>
    </r>
    <r>
      <rPr>
        <sz val="12"/>
        <rFont val="Arial Narrow"/>
        <family val="2"/>
        <charset val="1"/>
      </rPr>
      <t xml:space="preserve"> mata kuliah tahap profesi dilengkapi dengan RPS yang memenuhi 9 (sembilan) komponen</t>
    </r>
  </si>
  <si>
    <r>
      <t xml:space="preserve">Jumlah RPS mata kuliah yang  memenuhi 9 (sembilan) komponen, jumlahnya kurang </t>
    </r>
    <r>
      <rPr>
        <sz val="12"/>
        <rFont val="Arial Narrow"/>
        <family val="2"/>
      </rPr>
      <t>dari sepuluh mata kuliah tahap akademik dan lima</t>
    </r>
    <r>
      <rPr>
        <sz val="12"/>
        <rFont val="Arial Narrow"/>
        <family val="2"/>
        <charset val="1"/>
      </rPr>
      <t xml:space="preserve"> mata kuliah tahap profesi</t>
    </r>
  </si>
  <si>
    <r>
      <t>1:</t>
    </r>
    <r>
      <rPr>
        <sz val="12"/>
        <rFont val="Calibri"/>
        <family val="2"/>
      </rPr>
      <t>≤ 5</t>
    </r>
  </si>
  <si>
    <r>
      <t xml:space="preserve">Kualifikasi akademik dosen pendidik klinik/tenaga pembimbing klinik/preseptor atau sebutan lain
</t>
    </r>
    <r>
      <rPr>
        <b/>
        <sz val="12"/>
        <rFont val="Arial Narrow"/>
        <family val="2"/>
      </rPr>
      <t>KATP</t>
    </r>
    <r>
      <rPr>
        <sz val="12"/>
        <rFont val="Arial Narrow"/>
        <family val="2"/>
      </rPr>
      <t xml:space="preserve"> = Persentase dosen pendidik klinik/tenaga pembimbing klinik/preseptor atau sebutan lain yang berkualifikasi minimal spesialis. </t>
    </r>
  </si>
  <si>
    <t>Jika jumlah tenaga kependidikan 3 (tiga) orang atau lebih dengan kualifikasi Diploma Tiga dan 1 (satu) orang pustakawan ditingkat perguruan tinggi dengan kualifikasi Diploma Tiga perpustakaan atau yang sejenis</t>
  </si>
  <si>
    <t>Jika jumlah tenaga kependidikan lebih dari 5 (lima) orang atau berkualifikasi sarjana atau sarjana terapan dan 1 (satu) orang pustakawan ditingkat perguruan tinggi dengan kualifikasi Diploma Tiga perpustakaan atau yang sejenis</t>
  </si>
  <si>
    <t>Jika jumlah tenaga kependidikan lebih dari 5 (lima) orang dan salah satu diantaranya berkualifikasi magister dan 1 (satu) orang pustakawan ditingkat perguruan tinggi dengan kualifikasi Diploma Tiga perpustakaan atau yang sejenis</t>
  </si>
  <si>
    <t>Rumusan capaian pembelajaran: (a) sesuai dengan profil lulusan, (b) deskripsi kompetensinya sesuai level 7 (tujuh) KKNI disertai dengan capaian pembelajaran sesuai SN-Dikti, namun (c) tidak atau kurang relevan dengan keunikan atau keunggulan prodi</t>
  </si>
  <si>
    <t>Lampiran 12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</si>
</sst>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1"/>
      <color theme="1"/>
      <name val="Calibri"/>
      <family val="2"/>
      <scheme val="minor"/>
    </font>
    <font>
      <sz val="10"/>
      <name val="Arial Narrow"/>
      <family val="2"/>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b/>
      <sz val="12"/>
      <name val="Arial Narrow"/>
      <family val="2"/>
      <charset val="1"/>
    </font>
    <font>
      <sz val="12"/>
      <name val="Arial Narrow"/>
      <family val="2"/>
      <charset val="1"/>
    </font>
    <font>
      <sz val="12"/>
      <name val="Calibri"/>
      <family val="2"/>
    </font>
    <font>
      <sz val="11"/>
      <color theme="1"/>
      <name val="Calibri"/>
      <family val="2"/>
      <scheme val="minor"/>
    </font>
    <font>
      <sz val="12"/>
      <color rgb="FFFF0000"/>
      <name val="Arial Narrow"/>
      <family val="2"/>
    </font>
    <font>
      <sz val="12"/>
      <color rgb="FFFF0000"/>
      <name val="Arial Narrow"/>
      <family val="2"/>
      <charset val="1"/>
    </font>
    <font>
      <sz val="12"/>
      <color rgb="FF0070C0"/>
      <name val="Arial Narrow"/>
      <family val="2"/>
      <charset val="1"/>
    </font>
    <font>
      <b/>
      <sz val="16"/>
      <name val="Arial Narrow"/>
      <family val="2"/>
    </font>
  </fonts>
  <fills count="9">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399975585192419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9" fontId="17" fillId="0" borderId="0" applyFont="0" applyFill="0" applyBorder="0" applyAlignment="0" applyProtection="0"/>
  </cellStyleXfs>
  <cellXfs count="194">
    <xf numFmtId="0" fontId="0" fillId="0" borderId="0" xfId="0"/>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vertical="center" wrapText="1"/>
    </xf>
    <xf numFmtId="0" fontId="9" fillId="0" borderId="1" xfId="0" applyFont="1" applyBorder="1" applyAlignment="1">
      <alignment horizontal="left" vertical="center" wrapText="1"/>
    </xf>
    <xf numFmtId="0" fontId="11" fillId="2"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Border="1" applyAlignment="1">
      <alignment vertical="center" wrapText="1"/>
    </xf>
    <xf numFmtId="0" fontId="1" fillId="2" borderId="1" xfId="0" applyFont="1" applyFill="1" applyBorder="1" applyAlignment="1">
      <alignment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vertical="center" wrapText="1"/>
    </xf>
    <xf numFmtId="0" fontId="1" fillId="0" borderId="1" xfId="0" applyFont="1" applyBorder="1" applyAlignment="1">
      <alignment vertical="top" wrapText="1"/>
    </xf>
    <xf numFmtId="0" fontId="9" fillId="0" borderId="1" xfId="0" applyFont="1" applyFill="1" applyBorder="1" applyAlignment="1">
      <alignment horizontal="center" vertical="top" wrapText="1"/>
    </xf>
    <xf numFmtId="0" fontId="11" fillId="3"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3" fillId="5" borderId="1" xfId="0" applyFont="1" applyFill="1" applyBorder="1" applyAlignment="1">
      <alignment horizontal="left" vertical="center" wrapText="1"/>
    </xf>
    <xf numFmtId="0" fontId="6" fillId="6" borderId="1" xfId="0" applyFont="1" applyFill="1" applyBorder="1" applyAlignment="1">
      <alignment horizontal="center" vertical="center" wrapText="1"/>
    </xf>
    <xf numFmtId="0" fontId="5"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5" fillId="7" borderId="1" xfId="0" applyFont="1" applyFill="1" applyBorder="1" applyAlignment="1">
      <alignment vertical="center" wrapText="1"/>
    </xf>
    <xf numFmtId="2" fontId="6" fillId="7"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5" fillId="5"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5" fillId="0" borderId="1" xfId="0" applyFont="1" applyBorder="1" applyAlignment="1">
      <alignment horizontal="left" vertical="top" wrapText="1"/>
    </xf>
    <xf numFmtId="0" fontId="15" fillId="0" borderId="1" xfId="0" applyFont="1" applyBorder="1" applyAlignment="1" applyProtection="1">
      <alignment vertical="top" wrapText="1"/>
      <protection locked="0"/>
    </xf>
    <xf numFmtId="0" fontId="15" fillId="0" borderId="1" xfId="0" applyFont="1" applyBorder="1" applyAlignment="1">
      <alignment vertical="top" wrapText="1"/>
    </xf>
    <xf numFmtId="0" fontId="15" fillId="0" borderId="1" xfId="0" applyFont="1" applyBorder="1" applyAlignment="1">
      <alignment horizontal="center" vertical="top" wrapText="1"/>
    </xf>
    <xf numFmtId="0" fontId="1" fillId="0" borderId="1" xfId="0" applyFont="1" applyBorder="1" applyAlignment="1">
      <alignment horizontal="left" vertical="center" wrapText="1"/>
    </xf>
    <xf numFmtId="0" fontId="1" fillId="0" borderId="4"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15" fillId="0" borderId="1" xfId="0" applyFont="1" applyFill="1" applyBorder="1" applyAlignment="1">
      <alignment vertical="top" wrapText="1"/>
    </xf>
    <xf numFmtId="0" fontId="6" fillId="2"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5" fillId="0" borderId="0" xfId="0" applyFont="1" applyAlignment="1">
      <alignment horizontal="center" vertical="top" wrapText="1"/>
    </xf>
    <xf numFmtId="0" fontId="15" fillId="0" borderId="0" xfId="0" applyFont="1" applyFill="1" applyAlignment="1">
      <alignment vertical="top" wrapText="1"/>
    </xf>
    <xf numFmtId="0" fontId="15" fillId="0" borderId="0" xfId="0" applyFont="1" applyAlignment="1">
      <alignment vertical="top" wrapText="1"/>
    </xf>
    <xf numFmtId="0" fontId="15" fillId="0" borderId="1" xfId="0" applyFont="1" applyBorder="1" applyAlignment="1">
      <alignment horizontal="center" vertical="top"/>
    </xf>
    <xf numFmtId="0" fontId="14" fillId="0" borderId="0" xfId="0" applyFont="1" applyAlignment="1">
      <alignment horizontal="center" vertical="top" wrapText="1"/>
    </xf>
    <xf numFmtId="0" fontId="5" fillId="0" borderId="1" xfId="0" applyFont="1" applyBorder="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0" fontId="20" fillId="0" borderId="0" xfId="0" applyFont="1" applyAlignment="1">
      <alignment vertical="top" wrapText="1"/>
    </xf>
    <xf numFmtId="0" fontId="5" fillId="0" borderId="1" xfId="0" applyFont="1" applyBorder="1" applyAlignment="1">
      <alignment vertical="top" wrapText="1"/>
    </xf>
    <xf numFmtId="0" fontId="18"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18" fillId="7" borderId="1" xfId="0" applyFont="1" applyFill="1" applyBorder="1" applyAlignment="1">
      <alignment vertical="center" wrapText="1"/>
    </xf>
    <xf numFmtId="0" fontId="3" fillId="2" borderId="0" xfId="0" applyFont="1" applyFill="1" applyAlignment="1">
      <alignment horizontal="center" vertical="center" wrapText="1"/>
    </xf>
    <xf numFmtId="164" fontId="3" fillId="2" borderId="0" xfId="1" applyNumberFormat="1" applyFont="1" applyFill="1" applyAlignment="1">
      <alignment horizontal="center" vertical="center" wrapText="1"/>
    </xf>
    <xf numFmtId="164" fontId="3" fillId="2" borderId="1" xfId="1" applyNumberFormat="1" applyFont="1" applyFill="1" applyBorder="1" applyAlignment="1">
      <alignment horizontal="center" vertical="center" wrapText="1"/>
    </xf>
    <xf numFmtId="2" fontId="3" fillId="2" borderId="0" xfId="0" applyNumberFormat="1"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164" fontId="6" fillId="5" borderId="1" xfId="1" applyNumberFormat="1" applyFont="1" applyFill="1" applyBorder="1" applyAlignment="1">
      <alignment horizontal="center" vertical="center" wrapText="1"/>
    </xf>
    <xf numFmtId="164" fontId="6" fillId="6" borderId="1" xfId="1" applyNumberFormat="1" applyFont="1" applyFill="1" applyBorder="1" applyAlignment="1">
      <alignment horizontal="center" vertical="center" wrapText="1"/>
    </xf>
    <xf numFmtId="164" fontId="6" fillId="7" borderId="3" xfId="1" applyNumberFormat="1" applyFont="1" applyFill="1" applyBorder="1" applyAlignment="1">
      <alignment horizontal="center" vertical="center" wrapText="1"/>
    </xf>
    <xf numFmtId="0" fontId="6" fillId="5" borderId="1" xfId="0" applyFont="1" applyFill="1" applyBorder="1" applyAlignment="1">
      <alignment vertical="center" wrapText="1"/>
    </xf>
    <xf numFmtId="164" fontId="6" fillId="7" borderId="1" xfId="1" applyNumberFormat="1" applyFont="1" applyFill="1" applyBorder="1" applyAlignment="1">
      <alignment horizontal="center" vertical="center" wrapText="1"/>
    </xf>
    <xf numFmtId="2" fontId="3" fillId="5" borderId="6" xfId="0" applyNumberFormat="1" applyFont="1" applyFill="1" applyBorder="1" applyAlignment="1">
      <alignment horizontal="center" vertical="center" wrapText="1"/>
    </xf>
    <xf numFmtId="2" fontId="3" fillId="6" borderId="6" xfId="0" applyNumberFormat="1" applyFont="1" applyFill="1" applyBorder="1" applyAlignment="1">
      <alignment horizontal="center" vertical="center" wrapText="1"/>
    </xf>
    <xf numFmtId="2" fontId="3" fillId="7" borderId="6"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2" fontId="3" fillId="8" borderId="1" xfId="0" applyNumberFormat="1" applyFont="1" applyFill="1" applyBorder="1" applyAlignment="1">
      <alignment horizontal="right" vertical="center" wrapText="1"/>
    </xf>
    <xf numFmtId="2" fontId="21" fillId="8" borderId="1" xfId="0" applyNumberFormat="1" applyFont="1" applyFill="1" applyBorder="1" applyAlignment="1">
      <alignment horizontal="right" vertical="center" wrapText="1"/>
    </xf>
    <xf numFmtId="0" fontId="14" fillId="0" borderId="1" xfId="0" applyFont="1" applyBorder="1" applyAlignment="1">
      <alignment horizontal="left" vertical="top" wrapText="1"/>
    </xf>
    <xf numFmtId="0" fontId="14" fillId="0" borderId="3" xfId="0" applyFont="1" applyBorder="1" applyAlignment="1">
      <alignment horizontal="left" vertical="top" wrapText="1"/>
    </xf>
    <xf numFmtId="0" fontId="15" fillId="0" borderId="3"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5" fillId="0" borderId="3" xfId="0" applyFont="1" applyFill="1" applyBorder="1" applyAlignment="1">
      <alignment horizontal="left" vertical="top" wrapText="1"/>
    </xf>
    <xf numFmtId="0" fontId="15" fillId="0" borderId="1" xfId="0" applyFont="1" applyFill="1" applyBorder="1" applyAlignment="1">
      <alignment horizontal="left"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4" fillId="0" borderId="1" xfId="0" applyFont="1" applyFill="1" applyBorder="1" applyAlignment="1">
      <alignment horizontal="center" vertical="top" wrapText="1"/>
    </xf>
    <xf numFmtId="0" fontId="3" fillId="0" borderId="3" xfId="0" applyFont="1" applyFill="1" applyBorder="1" applyAlignment="1">
      <alignment horizontal="left" vertical="top" wrapText="1"/>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14" fillId="0" borderId="3" xfId="0" applyFont="1" applyFill="1" applyBorder="1" applyAlignment="1">
      <alignment horizontal="left" vertical="top" wrapText="1"/>
    </xf>
    <xf numFmtId="20" fontId="15" fillId="0" borderId="1" xfId="0" quotePrefix="1" applyNumberFormat="1" applyFont="1" applyFill="1" applyBorder="1" applyAlignment="1">
      <alignment horizontal="center" vertical="top" wrapText="1"/>
    </xf>
    <xf numFmtId="0" fontId="15" fillId="0" borderId="1" xfId="0" applyFont="1" applyFill="1" applyBorder="1" applyAlignment="1">
      <alignment horizontal="center" vertical="top" wrapText="1"/>
    </xf>
    <xf numFmtId="0" fontId="15" fillId="0" borderId="16" xfId="0" applyFont="1" applyFill="1" applyBorder="1" applyAlignment="1">
      <alignment horizontal="center" vertical="top" wrapText="1"/>
    </xf>
    <xf numFmtId="0" fontId="15" fillId="0" borderId="1" xfId="0" applyFont="1" applyFill="1" applyBorder="1" applyAlignment="1" applyProtection="1">
      <alignment horizontal="left" vertical="top" wrapText="1"/>
      <protection locked="0"/>
    </xf>
    <xf numFmtId="0" fontId="15" fillId="0" borderId="1" xfId="0" applyFont="1" applyFill="1" applyBorder="1" applyAlignment="1" applyProtection="1">
      <alignment vertical="top" wrapText="1"/>
      <protection locked="0"/>
    </xf>
    <xf numFmtId="0" fontId="15" fillId="0" borderId="3" xfId="0" applyFont="1" applyFill="1" applyBorder="1" applyAlignment="1" applyProtection="1">
      <alignment horizontal="left" vertical="top" wrapText="1"/>
      <protection locked="0"/>
    </xf>
    <xf numFmtId="0" fontId="15" fillId="0" borderId="4" xfId="0" applyFont="1" applyFill="1" applyBorder="1" applyAlignment="1">
      <alignment horizontal="left" vertical="top" wrapText="1"/>
    </xf>
    <xf numFmtId="0" fontId="15" fillId="0" borderId="4" xfId="0" applyFont="1" applyFill="1" applyBorder="1" applyAlignment="1" applyProtection="1">
      <alignment horizontal="left" vertical="top" wrapText="1"/>
      <protection locked="0"/>
    </xf>
    <xf numFmtId="0" fontId="10"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3" xfId="0" applyFont="1" applyBorder="1" applyAlignment="1">
      <alignment horizontal="left"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4" fillId="0" borderId="3" xfId="0" applyFont="1" applyBorder="1" applyAlignment="1">
      <alignment horizontal="center" vertical="top" wrapText="1"/>
    </xf>
    <xf numFmtId="0" fontId="14" fillId="0" borderId="7" xfId="0" applyFont="1" applyBorder="1" applyAlignment="1">
      <alignment horizontal="center" vertical="top" wrapText="1"/>
    </xf>
    <xf numFmtId="0" fontId="14" fillId="0" borderId="4" xfId="0" applyFont="1" applyBorder="1" applyAlignment="1">
      <alignment horizontal="center" vertical="top" wrapText="1"/>
    </xf>
    <xf numFmtId="0" fontId="15" fillId="0" borderId="3" xfId="0" applyFont="1" applyFill="1" applyBorder="1" applyAlignment="1">
      <alignment horizontal="left" vertical="top" wrapText="1"/>
    </xf>
    <xf numFmtId="0" fontId="15" fillId="0" borderId="7"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1" xfId="0" applyFont="1" applyFill="1" applyBorder="1" applyAlignment="1">
      <alignment horizontal="left" vertical="top" wrapText="1"/>
    </xf>
    <xf numFmtId="0" fontId="5" fillId="0" borderId="6" xfId="0" applyFont="1" applyFill="1" applyBorder="1" applyAlignment="1">
      <alignment horizontal="center" vertical="top" wrapText="1"/>
    </xf>
    <xf numFmtId="0" fontId="5" fillId="0" borderId="16" xfId="0" applyFont="1" applyFill="1" applyBorder="1" applyAlignment="1">
      <alignment horizontal="center" vertical="top" wrapText="1"/>
    </xf>
    <xf numFmtId="0" fontId="14" fillId="0" borderId="1" xfId="0" applyFont="1" applyBorder="1" applyAlignment="1">
      <alignment horizontal="left" vertical="top" wrapText="1"/>
    </xf>
    <xf numFmtId="0" fontId="14" fillId="0" borderId="3" xfId="0" applyFont="1" applyBorder="1" applyAlignment="1">
      <alignment horizontal="left" vertical="top" wrapText="1"/>
    </xf>
    <xf numFmtId="0" fontId="14" fillId="0" borderId="7" xfId="0" applyFont="1" applyBorder="1" applyAlignment="1">
      <alignment horizontal="left" vertical="top" wrapText="1"/>
    </xf>
    <xf numFmtId="0" fontId="14" fillId="0" borderId="4" xfId="0" applyFont="1" applyBorder="1" applyAlignment="1">
      <alignment horizontal="left"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4" xfId="0" applyFont="1" applyFill="1" applyBorder="1" applyAlignment="1">
      <alignment horizontal="center" vertical="top" wrapText="1"/>
    </xf>
    <xf numFmtId="0" fontId="15" fillId="0" borderId="6" xfId="0" applyFont="1" applyBorder="1" applyAlignment="1">
      <alignment horizontal="center" vertical="top" wrapText="1"/>
    </xf>
    <xf numFmtId="0" fontId="15" fillId="0" borderId="17" xfId="0" applyFont="1" applyBorder="1" applyAlignment="1">
      <alignment horizontal="center" vertical="top"/>
    </xf>
    <xf numFmtId="0" fontId="15" fillId="0" borderId="16" xfId="0" applyFont="1" applyBorder="1" applyAlignment="1">
      <alignment horizontal="center" vertical="top"/>
    </xf>
    <xf numFmtId="0" fontId="15" fillId="0" borderId="6" xfId="0" applyFont="1" applyFill="1" applyBorder="1" applyAlignment="1">
      <alignment horizontal="center" vertical="top" wrapText="1"/>
    </xf>
    <xf numFmtId="0" fontId="15" fillId="0" borderId="17" xfId="0" applyFont="1" applyFill="1" applyBorder="1" applyAlignment="1">
      <alignment horizontal="center" vertical="top" wrapText="1"/>
    </xf>
    <xf numFmtId="0" fontId="15" fillId="0" borderId="16" xfId="0" applyFont="1" applyFill="1" applyBorder="1" applyAlignment="1">
      <alignment horizontal="center" vertical="top" wrapText="1"/>
    </xf>
    <xf numFmtId="0" fontId="14" fillId="0" borderId="15" xfId="0" applyFont="1" applyBorder="1" applyAlignment="1">
      <alignment horizontal="center" vertical="top" wrapText="1"/>
    </xf>
    <xf numFmtId="0" fontId="14" fillId="0" borderId="18" xfId="0" applyFont="1" applyBorder="1" applyAlignment="1">
      <alignment horizontal="center" vertical="top" wrapText="1"/>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5" fillId="0" borderId="19" xfId="0" applyFont="1" applyBorder="1" applyAlignment="1">
      <alignment horizontal="left" vertical="top" wrapText="1"/>
    </xf>
    <xf numFmtId="0" fontId="15" fillId="0" borderId="15" xfId="0" applyFont="1" applyBorder="1" applyAlignment="1">
      <alignment horizontal="left" vertical="top" wrapText="1"/>
    </xf>
    <xf numFmtId="0" fontId="15" fillId="0" borderId="20" xfId="0" applyFont="1" applyBorder="1" applyAlignment="1">
      <alignment horizontal="left" vertical="top" wrapText="1"/>
    </xf>
    <xf numFmtId="0" fontId="15" fillId="0" borderId="17" xfId="0" applyFont="1" applyBorder="1" applyAlignment="1">
      <alignment horizontal="center" vertical="top" wrapText="1"/>
    </xf>
    <xf numFmtId="0" fontId="15" fillId="0" borderId="16" xfId="0" applyFont="1" applyBorder="1" applyAlignment="1">
      <alignment horizontal="center" vertical="top"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2"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64" fontId="6" fillId="5" borderId="1" xfId="1" applyNumberFormat="1" applyFont="1" applyFill="1" applyBorder="1" applyAlignment="1">
      <alignment horizontal="center"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6" borderId="3" xfId="0" applyFont="1" applyFill="1" applyBorder="1" applyAlignment="1">
      <alignment horizontal="left" vertical="top" wrapText="1"/>
    </xf>
    <xf numFmtId="0" fontId="2" fillId="6" borderId="7" xfId="0" applyFont="1" applyFill="1" applyBorder="1" applyAlignment="1">
      <alignment horizontal="left" vertical="top" wrapText="1"/>
    </xf>
    <xf numFmtId="0" fontId="2" fillId="6" borderId="4" xfId="0" applyFont="1" applyFill="1" applyBorder="1" applyAlignment="1">
      <alignment horizontal="left" vertical="top" wrapText="1"/>
    </xf>
    <xf numFmtId="0" fontId="5" fillId="7" borderId="3" xfId="0" applyFont="1" applyFill="1" applyBorder="1" applyAlignment="1">
      <alignment horizontal="left" vertical="center" wrapText="1"/>
    </xf>
    <xf numFmtId="0" fontId="5" fillId="7" borderId="7" xfId="0" applyFont="1" applyFill="1" applyBorder="1" applyAlignment="1">
      <alignment horizontal="left" vertical="center" wrapText="1"/>
    </xf>
    <xf numFmtId="0" fontId="5" fillId="7"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6" fillId="6" borderId="3" xfId="1" applyNumberFormat="1" applyFont="1" applyFill="1" applyBorder="1" applyAlignment="1">
      <alignment horizontal="center" vertical="center" wrapText="1"/>
    </xf>
    <xf numFmtId="164" fontId="6" fillId="6" borderId="7" xfId="1" applyNumberFormat="1" applyFont="1" applyFill="1" applyBorder="1" applyAlignment="1">
      <alignment horizontal="center" vertical="center" wrapText="1"/>
    </xf>
    <xf numFmtId="164" fontId="6" fillId="6" borderId="4" xfId="1" applyNumberFormat="1" applyFont="1" applyFill="1" applyBorder="1" applyAlignment="1">
      <alignment horizontal="center" vertical="center" wrapText="1"/>
    </xf>
    <xf numFmtId="0" fontId="5" fillId="6" borderId="3" xfId="0" applyFont="1" applyFill="1" applyBorder="1" applyAlignment="1">
      <alignment horizontal="left" vertical="center" wrapText="1"/>
    </xf>
    <xf numFmtId="0" fontId="5" fillId="6" borderId="4" xfId="0" applyFont="1" applyFill="1" applyBorder="1" applyAlignment="1">
      <alignment horizontal="left" vertical="center" wrapText="1"/>
    </xf>
    <xf numFmtId="0" fontId="2" fillId="7" borderId="1" xfId="0" applyFont="1" applyFill="1" applyBorder="1" applyAlignment="1">
      <alignment horizontal="left" vertical="top" wrapText="1"/>
    </xf>
    <xf numFmtId="0" fontId="5" fillId="7" borderId="1" xfId="0" applyFont="1" applyFill="1" applyBorder="1" applyAlignment="1">
      <alignment horizontal="left" vertical="center" wrapText="1"/>
    </xf>
    <xf numFmtId="164" fontId="6" fillId="7" borderId="1" xfId="1"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164" fontId="6" fillId="7" borderId="3" xfId="1" applyNumberFormat="1" applyFont="1" applyFill="1" applyBorder="1" applyAlignment="1">
      <alignment horizontal="center" vertical="center" wrapText="1"/>
    </xf>
    <xf numFmtId="164" fontId="6" fillId="7" borderId="7" xfId="1" applyNumberFormat="1" applyFont="1" applyFill="1" applyBorder="1" applyAlignment="1">
      <alignment horizontal="center" vertical="center" wrapText="1"/>
    </xf>
    <xf numFmtId="164" fontId="6" fillId="7" borderId="4" xfId="1" applyNumberFormat="1" applyFont="1" applyFill="1" applyBorder="1" applyAlignment="1">
      <alignment horizontal="center" vertical="center" wrapText="1"/>
    </xf>
    <xf numFmtId="164" fontId="6" fillId="5" borderId="3" xfId="1" applyNumberFormat="1" applyFont="1" applyFill="1" applyBorder="1" applyAlignment="1">
      <alignment horizontal="center" vertical="center" wrapText="1"/>
    </xf>
    <xf numFmtId="164" fontId="6" fillId="5" borderId="4" xfId="1" applyNumberFormat="1" applyFont="1" applyFill="1" applyBorder="1" applyAlignment="1">
      <alignment horizontal="center" vertical="center" wrapText="1"/>
    </xf>
    <xf numFmtId="0" fontId="5" fillId="0" borderId="0" xfId="0" applyFont="1" applyAlignment="1">
      <alignment horizontal="left" vertical="top"/>
    </xf>
  </cellXfs>
  <cellStyles count="2">
    <cellStyle name="Normal" xfId="0" builtinId="0"/>
    <cellStyle name="Percent" xfId="1" builtinId="5"/>
  </cellStyles>
  <dxfs count="4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Normal="100" zoomScalePageLayoutView="140" workbookViewId="0">
      <selection activeCell="C1" sqref="A1:XFD1048576"/>
    </sheetView>
  </sheetViews>
  <sheetFormatPr defaultColWidth="8.81640625" defaultRowHeight="13" x14ac:dyDescent="0.35"/>
  <cols>
    <col min="1" max="1" width="9.453125" style="14" customWidth="1"/>
    <col min="2" max="2" width="18.1796875" style="15" customWidth="1"/>
    <col min="3" max="3" width="40.54296875" style="16" customWidth="1"/>
    <col min="4" max="4" width="42.453125" style="5" customWidth="1"/>
    <col min="5" max="5" width="13.81640625" style="16" customWidth="1"/>
    <col min="6" max="6" width="25.1796875" style="16" customWidth="1"/>
    <col min="7" max="7" width="13.81640625" style="16" customWidth="1"/>
    <col min="8" max="8" width="25.1796875" style="16" customWidth="1"/>
    <col min="9" max="9" width="13.81640625" style="16" customWidth="1"/>
    <col min="10" max="10" width="24.81640625" style="16" customWidth="1"/>
    <col min="11" max="11" width="14.1796875" style="16" customWidth="1"/>
    <col min="12" max="12" width="24.81640625" style="16" customWidth="1"/>
    <col min="13" max="13" width="14.1796875" style="16" customWidth="1"/>
    <col min="14" max="14" width="24.81640625" style="16" customWidth="1"/>
    <col min="15" max="15" width="14.1796875" style="16" customWidth="1"/>
    <col min="16" max="16" width="24.81640625" style="16" customWidth="1"/>
    <col min="17" max="16384" width="8.81640625" style="5"/>
  </cols>
  <sheetData>
    <row r="1" spans="1:16" ht="29.15" customHeight="1" x14ac:dyDescent="0.35">
      <c r="A1" s="111" t="s">
        <v>15</v>
      </c>
      <c r="B1" s="111" t="s">
        <v>2</v>
      </c>
      <c r="C1" s="112" t="s">
        <v>0</v>
      </c>
      <c r="D1" s="111" t="s">
        <v>20</v>
      </c>
      <c r="E1" s="101" t="s">
        <v>87</v>
      </c>
      <c r="F1" s="101"/>
      <c r="G1" s="101" t="s">
        <v>88</v>
      </c>
      <c r="H1" s="101"/>
      <c r="I1" s="101" t="s">
        <v>90</v>
      </c>
      <c r="J1" s="101"/>
      <c r="K1" s="101" t="s">
        <v>89</v>
      </c>
      <c r="L1" s="101"/>
      <c r="M1" s="101" t="s">
        <v>92</v>
      </c>
      <c r="N1" s="101"/>
      <c r="O1" s="101" t="s">
        <v>91</v>
      </c>
      <c r="P1" s="101"/>
    </row>
    <row r="2" spans="1:16" x14ac:dyDescent="0.35">
      <c r="A2" s="111"/>
      <c r="B2" s="111"/>
      <c r="C2" s="112"/>
      <c r="D2" s="111"/>
      <c r="E2" s="6" t="s">
        <v>21</v>
      </c>
      <c r="F2" s="6" t="s">
        <v>1</v>
      </c>
      <c r="G2" s="6" t="s">
        <v>21</v>
      </c>
      <c r="H2" s="6" t="s">
        <v>1</v>
      </c>
      <c r="I2" s="6" t="s">
        <v>21</v>
      </c>
      <c r="J2" s="6" t="s">
        <v>1</v>
      </c>
      <c r="K2" s="6" t="s">
        <v>21</v>
      </c>
      <c r="L2" s="6" t="s">
        <v>1</v>
      </c>
      <c r="M2" s="6" t="s">
        <v>21</v>
      </c>
      <c r="N2" s="6" t="s">
        <v>1</v>
      </c>
      <c r="O2" s="6" t="s">
        <v>21</v>
      </c>
      <c r="P2" s="6" t="s">
        <v>1</v>
      </c>
    </row>
    <row r="3" spans="1:16" ht="142.5" customHeight="1" x14ac:dyDescent="0.35">
      <c r="A3" s="7">
        <v>1</v>
      </c>
      <c r="B3" s="102" t="s">
        <v>7</v>
      </c>
      <c r="C3" s="8" t="s">
        <v>4</v>
      </c>
      <c r="D3" s="9"/>
      <c r="E3" s="6" t="s">
        <v>16</v>
      </c>
      <c r="F3" s="11" t="s">
        <v>73</v>
      </c>
      <c r="G3" s="6" t="s">
        <v>16</v>
      </c>
      <c r="H3" s="11" t="s">
        <v>73</v>
      </c>
      <c r="I3" s="6" t="s">
        <v>16</v>
      </c>
      <c r="J3" s="11" t="s">
        <v>73</v>
      </c>
      <c r="K3" s="6" t="s">
        <v>16</v>
      </c>
      <c r="L3" s="11" t="s">
        <v>73</v>
      </c>
      <c r="M3" s="6" t="s">
        <v>16</v>
      </c>
      <c r="N3" s="11" t="s">
        <v>98</v>
      </c>
      <c r="O3" s="6" t="s">
        <v>16</v>
      </c>
      <c r="P3" s="11" t="s">
        <v>106</v>
      </c>
    </row>
    <row r="4" spans="1:16" ht="105" customHeight="1" x14ac:dyDescent="0.35">
      <c r="A4" s="7">
        <f>A3+1</f>
        <v>2</v>
      </c>
      <c r="B4" s="102"/>
      <c r="C4" s="8" t="s">
        <v>3</v>
      </c>
      <c r="D4" s="9"/>
      <c r="E4" s="6" t="s">
        <v>16</v>
      </c>
      <c r="F4" s="11" t="s">
        <v>101</v>
      </c>
      <c r="G4" s="6" t="s">
        <v>16</v>
      </c>
      <c r="H4" s="11" t="s">
        <v>100</v>
      </c>
      <c r="I4" s="6" t="s">
        <v>16</v>
      </c>
      <c r="J4" s="11" t="s">
        <v>101</v>
      </c>
      <c r="K4" s="6" t="s">
        <v>16</v>
      </c>
      <c r="L4" s="11" t="s">
        <v>100</v>
      </c>
      <c r="M4" s="6" t="s">
        <v>16</v>
      </c>
      <c r="N4" s="11" t="s">
        <v>99</v>
      </c>
      <c r="O4" s="6" t="s">
        <v>16</v>
      </c>
      <c r="P4" s="11" t="s">
        <v>105</v>
      </c>
    </row>
    <row r="5" spans="1:16" ht="105.75" customHeight="1" x14ac:dyDescent="0.35">
      <c r="A5" s="7">
        <f t="shared" ref="A5:A26" si="0">A4+1</f>
        <v>3</v>
      </c>
      <c r="B5" s="102"/>
      <c r="C5" s="8" t="s">
        <v>5</v>
      </c>
      <c r="D5" s="9"/>
      <c r="E5" s="6" t="s">
        <v>16</v>
      </c>
      <c r="F5" s="11" t="s">
        <v>102</v>
      </c>
      <c r="G5" s="6" t="s">
        <v>16</v>
      </c>
      <c r="H5" s="11" t="s">
        <v>103</v>
      </c>
      <c r="I5" s="6" t="s">
        <v>16</v>
      </c>
      <c r="J5" s="11" t="s">
        <v>102</v>
      </c>
      <c r="K5" s="6" t="s">
        <v>16</v>
      </c>
      <c r="L5" s="11" t="s">
        <v>103</v>
      </c>
      <c r="M5" s="6" t="s">
        <v>16</v>
      </c>
      <c r="N5" s="11" t="s">
        <v>104</v>
      </c>
      <c r="O5" s="6" t="s">
        <v>16</v>
      </c>
      <c r="P5" s="11" t="s">
        <v>107</v>
      </c>
    </row>
    <row r="6" spans="1:16" ht="120" customHeight="1" x14ac:dyDescent="0.35">
      <c r="A6" s="7">
        <f t="shared" si="0"/>
        <v>4</v>
      </c>
      <c r="B6" s="102"/>
      <c r="C6" s="8" t="s">
        <v>133</v>
      </c>
      <c r="D6" s="39" t="s">
        <v>145</v>
      </c>
      <c r="E6" s="6" t="s">
        <v>16</v>
      </c>
      <c r="F6" s="11" t="s">
        <v>109</v>
      </c>
      <c r="G6" s="6" t="s">
        <v>16</v>
      </c>
      <c r="H6" s="11" t="s">
        <v>109</v>
      </c>
      <c r="I6" s="6" t="s">
        <v>16</v>
      </c>
      <c r="J6" s="11" t="s">
        <v>109</v>
      </c>
      <c r="K6" s="6" t="s">
        <v>16</v>
      </c>
      <c r="L6" s="11" t="s">
        <v>109</v>
      </c>
      <c r="M6" s="20" t="s">
        <v>17</v>
      </c>
      <c r="N6" s="11"/>
      <c r="O6" s="6" t="s">
        <v>17</v>
      </c>
      <c r="P6" s="11"/>
    </row>
    <row r="7" spans="1:16" ht="82.5" customHeight="1" x14ac:dyDescent="0.35">
      <c r="A7" s="7">
        <f t="shared" si="0"/>
        <v>5</v>
      </c>
      <c r="B7" s="102"/>
      <c r="C7" s="8"/>
      <c r="D7" s="39" t="s">
        <v>146</v>
      </c>
      <c r="E7" s="34" t="s">
        <v>16</v>
      </c>
      <c r="F7" s="40" t="s">
        <v>158</v>
      </c>
      <c r="G7" s="34"/>
      <c r="H7" s="40" t="s">
        <v>158</v>
      </c>
      <c r="I7" s="34"/>
      <c r="J7" s="40" t="s">
        <v>158</v>
      </c>
      <c r="K7" s="34"/>
      <c r="L7" s="40" t="s">
        <v>158</v>
      </c>
      <c r="M7" s="20"/>
      <c r="N7" s="11"/>
      <c r="O7" s="34"/>
      <c r="P7" s="11"/>
    </row>
    <row r="8" spans="1:16" ht="106.5" customHeight="1" x14ac:dyDescent="0.35">
      <c r="A8" s="7">
        <f t="shared" si="0"/>
        <v>6</v>
      </c>
      <c r="B8" s="102"/>
      <c r="C8" s="108" t="s">
        <v>155</v>
      </c>
      <c r="D8" s="39" t="s">
        <v>137</v>
      </c>
      <c r="E8" s="6" t="s">
        <v>16</v>
      </c>
      <c r="F8" s="17" t="s">
        <v>67</v>
      </c>
      <c r="G8" s="6" t="s">
        <v>16</v>
      </c>
      <c r="H8" s="17" t="s">
        <v>67</v>
      </c>
      <c r="I8" s="6" t="s">
        <v>16</v>
      </c>
      <c r="J8" s="17" t="s">
        <v>67</v>
      </c>
      <c r="K8" s="6" t="s">
        <v>16</v>
      </c>
      <c r="L8" s="17" t="s">
        <v>67</v>
      </c>
      <c r="M8" s="6" t="s">
        <v>16</v>
      </c>
      <c r="N8" s="11" t="s">
        <v>110</v>
      </c>
      <c r="O8" s="6" t="s">
        <v>16</v>
      </c>
      <c r="P8" s="11" t="s">
        <v>111</v>
      </c>
    </row>
    <row r="9" spans="1:16" ht="81" customHeight="1" x14ac:dyDescent="0.35">
      <c r="A9" s="7">
        <f t="shared" si="0"/>
        <v>7</v>
      </c>
      <c r="B9" s="102"/>
      <c r="C9" s="109"/>
      <c r="D9" s="39" t="s">
        <v>138</v>
      </c>
      <c r="E9" s="34" t="s">
        <v>16</v>
      </c>
      <c r="F9" s="17" t="s">
        <v>147</v>
      </c>
      <c r="G9" s="34" t="s">
        <v>16</v>
      </c>
      <c r="H9" s="17" t="s">
        <v>147</v>
      </c>
      <c r="I9" s="34" t="s">
        <v>16</v>
      </c>
      <c r="J9" s="17" t="s">
        <v>147</v>
      </c>
      <c r="K9" s="34" t="s">
        <v>16</v>
      </c>
      <c r="L9" s="17" t="s">
        <v>147</v>
      </c>
      <c r="M9" s="34" t="s">
        <v>16</v>
      </c>
      <c r="N9" s="17" t="s">
        <v>147</v>
      </c>
      <c r="O9" s="34" t="s">
        <v>17</v>
      </c>
      <c r="P9" s="11"/>
    </row>
    <row r="10" spans="1:16" ht="56.25" customHeight="1" x14ac:dyDescent="0.35">
      <c r="A10" s="7">
        <f t="shared" si="0"/>
        <v>8</v>
      </c>
      <c r="B10" s="102"/>
      <c r="C10" s="8" t="s">
        <v>93</v>
      </c>
      <c r="D10" s="9"/>
      <c r="E10" s="6" t="s">
        <v>16</v>
      </c>
      <c r="F10" s="8" t="s">
        <v>113</v>
      </c>
      <c r="G10" s="6" t="s">
        <v>16</v>
      </c>
      <c r="H10" s="8" t="s">
        <v>113</v>
      </c>
      <c r="I10" s="6" t="s">
        <v>16</v>
      </c>
      <c r="J10" s="8" t="s">
        <v>113</v>
      </c>
      <c r="K10" s="6" t="s">
        <v>16</v>
      </c>
      <c r="L10" s="8" t="s">
        <v>113</v>
      </c>
      <c r="M10" s="6" t="s">
        <v>17</v>
      </c>
      <c r="N10" s="8"/>
      <c r="O10" s="6" t="s">
        <v>17</v>
      </c>
      <c r="P10" s="8"/>
    </row>
    <row r="11" spans="1:16" ht="72" customHeight="1" x14ac:dyDescent="0.35">
      <c r="A11" s="7">
        <f t="shared" si="0"/>
        <v>9</v>
      </c>
      <c r="B11" s="102"/>
      <c r="C11" s="8" t="s">
        <v>144</v>
      </c>
      <c r="D11" s="9"/>
      <c r="E11" s="6" t="s">
        <v>16</v>
      </c>
      <c r="F11" s="11" t="s">
        <v>114</v>
      </c>
      <c r="G11" s="6" t="s">
        <v>16</v>
      </c>
      <c r="H11" s="11" t="s">
        <v>115</v>
      </c>
      <c r="I11" s="6" t="s">
        <v>16</v>
      </c>
      <c r="J11" s="11" t="s">
        <v>114</v>
      </c>
      <c r="K11" s="6" t="s">
        <v>16</v>
      </c>
      <c r="L11" s="11" t="s">
        <v>115</v>
      </c>
      <c r="M11" s="6" t="s">
        <v>16</v>
      </c>
      <c r="N11" s="11" t="s">
        <v>116</v>
      </c>
      <c r="O11" s="6" t="s">
        <v>16</v>
      </c>
      <c r="P11" s="11" t="s">
        <v>117</v>
      </c>
    </row>
    <row r="12" spans="1:16" ht="135" customHeight="1" x14ac:dyDescent="0.35">
      <c r="A12" s="7">
        <f t="shared" si="0"/>
        <v>10</v>
      </c>
      <c r="B12" s="102"/>
      <c r="C12" s="10" t="s">
        <v>156</v>
      </c>
      <c r="D12" s="21"/>
      <c r="E12" s="20" t="s">
        <v>17</v>
      </c>
      <c r="F12" s="8"/>
      <c r="G12" s="20" t="s">
        <v>17</v>
      </c>
      <c r="H12" s="8"/>
      <c r="I12" s="20" t="s">
        <v>17</v>
      </c>
      <c r="J12" s="8"/>
      <c r="K12" s="20" t="s">
        <v>17</v>
      </c>
      <c r="L12" s="8"/>
      <c r="M12" s="22" t="s">
        <v>16</v>
      </c>
      <c r="N12" s="11" t="s">
        <v>108</v>
      </c>
      <c r="O12" s="22" t="s">
        <v>16</v>
      </c>
      <c r="P12" s="11" t="s">
        <v>112</v>
      </c>
    </row>
    <row r="13" spans="1:16" ht="143" x14ac:dyDescent="0.35">
      <c r="A13" s="7">
        <f t="shared" si="0"/>
        <v>11</v>
      </c>
      <c r="B13" s="102"/>
      <c r="C13" s="8" t="s">
        <v>140</v>
      </c>
      <c r="D13" s="9"/>
      <c r="E13" s="20" t="s">
        <v>17</v>
      </c>
      <c r="F13" s="5"/>
      <c r="G13" s="6" t="s">
        <v>16</v>
      </c>
      <c r="H13" s="8" t="s">
        <v>118</v>
      </c>
      <c r="I13" s="20" t="s">
        <v>17</v>
      </c>
      <c r="J13" s="8"/>
      <c r="K13" s="6" t="s">
        <v>16</v>
      </c>
      <c r="L13" s="8" t="s">
        <v>141</v>
      </c>
      <c r="M13" s="20" t="s">
        <v>17</v>
      </c>
      <c r="N13" s="8"/>
      <c r="O13" s="20" t="s">
        <v>17</v>
      </c>
      <c r="P13" s="8"/>
    </row>
    <row r="14" spans="1:16" ht="36" customHeight="1" x14ac:dyDescent="0.35">
      <c r="A14" s="7">
        <f t="shared" si="0"/>
        <v>12</v>
      </c>
      <c r="B14" s="103" t="s">
        <v>8</v>
      </c>
      <c r="C14" s="8" t="s">
        <v>6</v>
      </c>
      <c r="D14" s="9"/>
      <c r="E14" s="6" t="s">
        <v>16</v>
      </c>
      <c r="F14" s="8" t="s">
        <v>119</v>
      </c>
      <c r="G14" s="6" t="s">
        <v>16</v>
      </c>
      <c r="H14" s="8" t="s">
        <v>119</v>
      </c>
      <c r="I14" s="6" t="s">
        <v>16</v>
      </c>
      <c r="J14" s="8" t="s">
        <v>119</v>
      </c>
      <c r="K14" s="6" t="s">
        <v>16</v>
      </c>
      <c r="L14" s="8" t="s">
        <v>119</v>
      </c>
      <c r="M14" s="6" t="s">
        <v>16</v>
      </c>
      <c r="N14" s="8" t="s">
        <v>119</v>
      </c>
      <c r="O14" s="6" t="s">
        <v>16</v>
      </c>
      <c r="P14" s="8" t="s">
        <v>119</v>
      </c>
    </row>
    <row r="15" spans="1:16" ht="44.25" customHeight="1" x14ac:dyDescent="0.35">
      <c r="A15" s="7">
        <f t="shared" si="0"/>
        <v>13</v>
      </c>
      <c r="B15" s="104"/>
      <c r="C15" s="108" t="s">
        <v>95</v>
      </c>
      <c r="D15" s="41" t="s">
        <v>159</v>
      </c>
      <c r="E15" s="6" t="s">
        <v>16</v>
      </c>
      <c r="F15" s="8" t="s">
        <v>120</v>
      </c>
      <c r="G15" s="6" t="s">
        <v>16</v>
      </c>
      <c r="H15" s="8" t="s">
        <v>120</v>
      </c>
      <c r="I15" s="6" t="s">
        <v>16</v>
      </c>
      <c r="J15" s="8" t="s">
        <v>120</v>
      </c>
      <c r="K15" s="6" t="s">
        <v>16</v>
      </c>
      <c r="L15" s="8" t="s">
        <v>120</v>
      </c>
      <c r="M15" s="6" t="s">
        <v>16</v>
      </c>
      <c r="N15" s="8" t="s">
        <v>121</v>
      </c>
      <c r="O15" s="20" t="s">
        <v>17</v>
      </c>
      <c r="P15" s="8"/>
    </row>
    <row r="16" spans="1:16" ht="44.25" customHeight="1" x14ac:dyDescent="0.35">
      <c r="A16" s="7">
        <f t="shared" si="0"/>
        <v>14</v>
      </c>
      <c r="B16" s="104"/>
      <c r="C16" s="109"/>
      <c r="D16" s="39" t="s">
        <v>160</v>
      </c>
      <c r="E16" s="34" t="s">
        <v>16</v>
      </c>
      <c r="F16" s="8" t="s">
        <v>142</v>
      </c>
      <c r="G16" s="34" t="s">
        <v>16</v>
      </c>
      <c r="H16" s="8" t="s">
        <v>142</v>
      </c>
      <c r="I16" s="34" t="s">
        <v>16</v>
      </c>
      <c r="J16" s="8" t="s">
        <v>142</v>
      </c>
      <c r="K16" s="34" t="s">
        <v>16</v>
      </c>
      <c r="L16" s="8" t="s">
        <v>142</v>
      </c>
      <c r="M16" s="34" t="s">
        <v>16</v>
      </c>
      <c r="N16" s="8" t="s">
        <v>142</v>
      </c>
      <c r="O16" s="20"/>
      <c r="P16" s="8"/>
    </row>
    <row r="17" spans="1:16" ht="113.25" customHeight="1" x14ac:dyDescent="0.35">
      <c r="A17" s="7">
        <f t="shared" si="0"/>
        <v>15</v>
      </c>
      <c r="B17" s="105"/>
      <c r="C17" s="19" t="s">
        <v>18</v>
      </c>
      <c r="D17" s="9"/>
      <c r="E17" s="20" t="s">
        <v>17</v>
      </c>
      <c r="F17" s="8"/>
      <c r="G17" s="20" t="s">
        <v>17</v>
      </c>
      <c r="H17" s="8"/>
      <c r="I17" s="20" t="s">
        <v>17</v>
      </c>
      <c r="J17" s="8"/>
      <c r="K17" s="20" t="s">
        <v>17</v>
      </c>
      <c r="L17" s="8"/>
      <c r="M17" s="6" t="s">
        <v>16</v>
      </c>
      <c r="N17" s="11" t="s">
        <v>122</v>
      </c>
      <c r="O17" s="6" t="s">
        <v>16</v>
      </c>
      <c r="P17" s="8" t="s">
        <v>123</v>
      </c>
    </row>
    <row r="18" spans="1:16" ht="208" x14ac:dyDescent="0.35">
      <c r="A18" s="7">
        <f t="shared" si="0"/>
        <v>16</v>
      </c>
      <c r="B18" s="106" t="s">
        <v>9</v>
      </c>
      <c r="C18" s="107" t="s">
        <v>10</v>
      </c>
      <c r="D18" s="12" t="s">
        <v>12</v>
      </c>
      <c r="E18" s="6" t="s">
        <v>16</v>
      </c>
      <c r="F18" s="17" t="s">
        <v>64</v>
      </c>
      <c r="G18" s="6" t="s">
        <v>16</v>
      </c>
      <c r="H18" s="17" t="s">
        <v>64</v>
      </c>
      <c r="I18" s="6" t="s">
        <v>16</v>
      </c>
      <c r="J18" s="17" t="s">
        <v>64</v>
      </c>
      <c r="K18" s="6" t="s">
        <v>16</v>
      </c>
      <c r="L18" s="17" t="s">
        <v>64</v>
      </c>
      <c r="M18" s="6" t="s">
        <v>16</v>
      </c>
      <c r="N18" s="17" t="s">
        <v>64</v>
      </c>
      <c r="O18" s="6" t="s">
        <v>16</v>
      </c>
      <c r="P18" s="17" t="s">
        <v>64</v>
      </c>
    </row>
    <row r="19" spans="1:16" ht="104" x14ac:dyDescent="0.35">
      <c r="A19" s="7">
        <f t="shared" si="0"/>
        <v>17</v>
      </c>
      <c r="B19" s="106"/>
      <c r="C19" s="107"/>
      <c r="D19" s="12" t="s">
        <v>11</v>
      </c>
      <c r="E19" s="6" t="s">
        <v>16</v>
      </c>
      <c r="F19" s="17" t="s">
        <v>124</v>
      </c>
      <c r="G19" s="6" t="s">
        <v>16</v>
      </c>
      <c r="H19" s="17" t="s">
        <v>124</v>
      </c>
      <c r="I19" s="6" t="s">
        <v>16</v>
      </c>
      <c r="J19" s="17" t="s">
        <v>124</v>
      </c>
      <c r="K19" s="6" t="s">
        <v>16</v>
      </c>
      <c r="L19" s="17" t="s">
        <v>124</v>
      </c>
      <c r="M19" s="6" t="s">
        <v>16</v>
      </c>
      <c r="N19" s="17" t="s">
        <v>124</v>
      </c>
      <c r="O19" s="6" t="s">
        <v>16</v>
      </c>
      <c r="P19" s="17" t="s">
        <v>124</v>
      </c>
    </row>
    <row r="20" spans="1:16" ht="182" x14ac:dyDescent="0.35">
      <c r="A20" s="7">
        <f t="shared" si="0"/>
        <v>18</v>
      </c>
      <c r="B20" s="106"/>
      <c r="C20" s="108" t="s">
        <v>26</v>
      </c>
      <c r="D20" s="12" t="s">
        <v>96</v>
      </c>
      <c r="E20" s="6" t="s">
        <v>16</v>
      </c>
      <c r="F20" s="11" t="s">
        <v>126</v>
      </c>
      <c r="G20" s="6" t="s">
        <v>16</v>
      </c>
      <c r="H20" s="11" t="s">
        <v>126</v>
      </c>
      <c r="I20" s="6" t="s">
        <v>16</v>
      </c>
      <c r="J20" s="17" t="s">
        <v>125</v>
      </c>
      <c r="K20" s="6" t="s">
        <v>16</v>
      </c>
      <c r="L20" s="17" t="s">
        <v>125</v>
      </c>
      <c r="M20" s="6" t="s">
        <v>16</v>
      </c>
      <c r="N20" s="17" t="s">
        <v>125</v>
      </c>
      <c r="O20" s="6" t="s">
        <v>16</v>
      </c>
      <c r="P20" s="17" t="s">
        <v>125</v>
      </c>
    </row>
    <row r="21" spans="1:16" ht="91" x14ac:dyDescent="0.35">
      <c r="A21" s="7">
        <f t="shared" si="0"/>
        <v>19</v>
      </c>
      <c r="B21" s="106"/>
      <c r="C21" s="109"/>
      <c r="D21" s="10" t="s">
        <v>27</v>
      </c>
      <c r="E21" s="20" t="s">
        <v>17</v>
      </c>
      <c r="F21" s="8"/>
      <c r="G21" s="20" t="s">
        <v>17</v>
      </c>
      <c r="H21" s="8"/>
      <c r="I21" s="20" t="s">
        <v>17</v>
      </c>
      <c r="J21" s="8"/>
      <c r="K21" s="20" t="s">
        <v>17</v>
      </c>
      <c r="L21" s="8"/>
      <c r="M21" s="20" t="s">
        <v>17</v>
      </c>
      <c r="N21" s="8"/>
      <c r="O21" s="6" t="s">
        <v>16</v>
      </c>
      <c r="P21" s="8" t="s">
        <v>127</v>
      </c>
    </row>
    <row r="22" spans="1:16" ht="53.25" customHeight="1" x14ac:dyDescent="0.35">
      <c r="A22" s="7">
        <f t="shared" si="0"/>
        <v>20</v>
      </c>
      <c r="B22" s="106"/>
      <c r="C22" s="108" t="s">
        <v>157</v>
      </c>
      <c r="D22" s="12" t="s">
        <v>13</v>
      </c>
      <c r="E22" s="6" t="s">
        <v>16</v>
      </c>
      <c r="F22" s="17" t="s">
        <v>128</v>
      </c>
      <c r="G22" s="6" t="s">
        <v>16</v>
      </c>
      <c r="H22" s="17" t="s">
        <v>128</v>
      </c>
      <c r="I22" s="6" t="s">
        <v>16</v>
      </c>
      <c r="J22" s="17" t="s">
        <v>128</v>
      </c>
      <c r="K22" s="6" t="s">
        <v>16</v>
      </c>
      <c r="L22" s="17" t="s">
        <v>128</v>
      </c>
      <c r="M22" s="6" t="s">
        <v>16</v>
      </c>
      <c r="N22" s="17" t="s">
        <v>128</v>
      </c>
      <c r="O22" s="6" t="s">
        <v>16</v>
      </c>
      <c r="P22" s="17" t="s">
        <v>128</v>
      </c>
    </row>
    <row r="23" spans="1:16" ht="55.5" customHeight="1" x14ac:dyDescent="0.35">
      <c r="A23" s="7">
        <f t="shared" si="0"/>
        <v>21</v>
      </c>
      <c r="B23" s="106"/>
      <c r="C23" s="110"/>
      <c r="D23" s="19" t="s">
        <v>19</v>
      </c>
      <c r="E23" s="20" t="s">
        <v>17</v>
      </c>
      <c r="F23" s="8"/>
      <c r="G23" s="20" t="s">
        <v>17</v>
      </c>
      <c r="H23" s="8"/>
      <c r="I23" s="20" t="s">
        <v>17</v>
      </c>
      <c r="J23" s="8"/>
      <c r="K23" s="20" t="s">
        <v>17</v>
      </c>
      <c r="L23" s="8"/>
      <c r="M23" s="6" t="s">
        <v>16</v>
      </c>
      <c r="N23" s="17" t="s">
        <v>65</v>
      </c>
      <c r="O23" s="6" t="s">
        <v>16</v>
      </c>
      <c r="P23" s="17" t="s">
        <v>65</v>
      </c>
    </row>
    <row r="24" spans="1:16" ht="94.5" customHeight="1" x14ac:dyDescent="0.35">
      <c r="A24" s="7">
        <f t="shared" si="0"/>
        <v>22</v>
      </c>
      <c r="B24" s="106"/>
      <c r="C24" s="110"/>
      <c r="D24" s="12" t="s">
        <v>97</v>
      </c>
      <c r="E24" s="6" t="s">
        <v>16</v>
      </c>
      <c r="F24" s="11" t="s">
        <v>129</v>
      </c>
      <c r="G24" s="6" t="s">
        <v>16</v>
      </c>
      <c r="H24" s="11" t="s">
        <v>129</v>
      </c>
      <c r="I24" s="18" t="s">
        <v>16</v>
      </c>
      <c r="J24" s="11" t="s">
        <v>129</v>
      </c>
      <c r="K24" s="18" t="s">
        <v>16</v>
      </c>
      <c r="L24" s="11" t="s">
        <v>129</v>
      </c>
      <c r="M24" s="18" t="s">
        <v>16</v>
      </c>
      <c r="N24" s="11" t="s">
        <v>130</v>
      </c>
      <c r="O24" s="18" t="s">
        <v>16</v>
      </c>
      <c r="P24" s="11" t="s">
        <v>131</v>
      </c>
    </row>
    <row r="25" spans="1:16" ht="26" x14ac:dyDescent="0.35">
      <c r="A25" s="7">
        <f t="shared" si="0"/>
        <v>23</v>
      </c>
      <c r="B25" s="106"/>
      <c r="C25" s="109"/>
      <c r="D25" s="13" t="s">
        <v>94</v>
      </c>
      <c r="E25" s="20" t="s">
        <v>17</v>
      </c>
      <c r="F25" s="8"/>
      <c r="G25" s="20" t="s">
        <v>17</v>
      </c>
      <c r="H25" s="8"/>
      <c r="I25" s="20" t="s">
        <v>17</v>
      </c>
      <c r="J25" s="8"/>
      <c r="K25" s="20" t="s">
        <v>17</v>
      </c>
      <c r="L25" s="8"/>
      <c r="M25" s="20" t="s">
        <v>17</v>
      </c>
      <c r="N25" s="17" t="s">
        <v>132</v>
      </c>
      <c r="O25" s="6" t="s">
        <v>16</v>
      </c>
      <c r="P25" s="8"/>
    </row>
    <row r="26" spans="1:16" ht="26" x14ac:dyDescent="0.35">
      <c r="A26" s="7">
        <f t="shared" si="0"/>
        <v>24</v>
      </c>
      <c r="B26" s="106"/>
      <c r="C26" s="8" t="s">
        <v>14</v>
      </c>
      <c r="D26" s="12"/>
      <c r="E26" s="6" t="s">
        <v>16</v>
      </c>
      <c r="F26" s="17" t="s">
        <v>61</v>
      </c>
      <c r="G26" s="6" t="s">
        <v>16</v>
      </c>
      <c r="H26" s="17" t="s">
        <v>61</v>
      </c>
      <c r="I26" s="6" t="s">
        <v>16</v>
      </c>
      <c r="J26" s="17" t="s">
        <v>61</v>
      </c>
      <c r="K26" s="6" t="s">
        <v>16</v>
      </c>
      <c r="L26" s="17" t="s">
        <v>61</v>
      </c>
      <c r="M26" s="6" t="s">
        <v>16</v>
      </c>
      <c r="N26" s="17" t="s">
        <v>61</v>
      </c>
      <c r="O26" s="6" t="s">
        <v>16</v>
      </c>
      <c r="P26" s="17" t="s">
        <v>61</v>
      </c>
    </row>
  </sheetData>
  <mergeCells count="18">
    <mergeCell ref="A1:A2"/>
    <mergeCell ref="B1:B2"/>
    <mergeCell ref="C1:C2"/>
    <mergeCell ref="D1:D2"/>
    <mergeCell ref="G1:H1"/>
    <mergeCell ref="M1:N1"/>
    <mergeCell ref="O1:P1"/>
    <mergeCell ref="B3:B13"/>
    <mergeCell ref="B14:B17"/>
    <mergeCell ref="B18:B26"/>
    <mergeCell ref="C18:C19"/>
    <mergeCell ref="C20:C21"/>
    <mergeCell ref="C22:C25"/>
    <mergeCell ref="K1:L1"/>
    <mergeCell ref="E1:F1"/>
    <mergeCell ref="I1:J1"/>
    <mergeCell ref="C8:C9"/>
    <mergeCell ref="C15:C16"/>
  </mergeCells>
  <conditionalFormatting sqref="B3 G2:H2 B1:D1 K2:L2 K13:K15 I13:I15 E13:E26 O13:O26 M13:M15 G13:G15 G3:G8 K3:K8 M3:M8 O3:O11 E3:E11 I3:I8 D9:D10 I10:I11 M10:M11 K10 G10:G11 G17:G26 M17:M26 I17:I26 K17:K26">
    <cfRule type="cellIs" dxfId="43" priority="23" operator="equal">
      <formula>"Tidak dinilai"</formula>
    </cfRule>
  </conditionalFormatting>
  <conditionalFormatting sqref="D4">
    <cfRule type="cellIs" dxfId="42" priority="21" operator="equal">
      <formula>"Tidak dinilai"</formula>
    </cfRule>
  </conditionalFormatting>
  <conditionalFormatting sqref="D3">
    <cfRule type="cellIs" dxfId="41" priority="22" operator="equal">
      <formula>"Tidak dinilai"</formula>
    </cfRule>
  </conditionalFormatting>
  <conditionalFormatting sqref="D14 D16:D17">
    <cfRule type="cellIs" dxfId="40" priority="16" operator="equal">
      <formula>"Tidak dinilai"</formula>
    </cfRule>
  </conditionalFormatting>
  <conditionalFormatting sqref="D5">
    <cfRule type="cellIs" dxfId="39" priority="20" operator="equal">
      <formula>"Tidak dinilai"</formula>
    </cfRule>
  </conditionalFormatting>
  <conditionalFormatting sqref="D11">
    <cfRule type="cellIs" dxfId="38" priority="18" operator="equal">
      <formula>"Tidak dinilai"</formula>
    </cfRule>
  </conditionalFormatting>
  <conditionalFormatting sqref="D13">
    <cfRule type="cellIs" dxfId="37" priority="17" operator="equal">
      <formula>"Tidak dinilai"</formula>
    </cfRule>
  </conditionalFormatting>
  <conditionalFormatting sqref="A1">
    <cfRule type="cellIs" dxfId="36" priority="15" operator="equal">
      <formula>"Tidak dinilai"</formula>
    </cfRule>
  </conditionalFormatting>
  <conditionalFormatting sqref="N2">
    <cfRule type="cellIs" dxfId="35" priority="14" operator="equal">
      <formula>"Tidak dinilai"</formula>
    </cfRule>
  </conditionalFormatting>
  <conditionalFormatting sqref="M2">
    <cfRule type="cellIs" dxfId="34" priority="13" operator="equal">
      <formula>"Tidak dinilai"</formula>
    </cfRule>
  </conditionalFormatting>
  <conditionalFormatting sqref="P2">
    <cfRule type="cellIs" dxfId="33" priority="12" operator="equal">
      <formula>"Tidak dinilai"</formula>
    </cfRule>
  </conditionalFormatting>
  <conditionalFormatting sqref="O2">
    <cfRule type="cellIs" dxfId="32" priority="11" operator="equal">
      <formula>"Tidak dinilai"</formula>
    </cfRule>
  </conditionalFormatting>
  <conditionalFormatting sqref="E2:F2">
    <cfRule type="cellIs" dxfId="31" priority="10" operator="equal">
      <formula>"Tidak dinilai"</formula>
    </cfRule>
  </conditionalFormatting>
  <conditionalFormatting sqref="I2:J2">
    <cfRule type="cellIs" dxfId="30" priority="9" operator="equal">
      <formula>"Tidak dinilai"</formula>
    </cfRule>
  </conditionalFormatting>
  <conditionalFormatting sqref="K11">
    <cfRule type="cellIs" dxfId="29" priority="8" operator="equal">
      <formula>"Tidak dinilai"</formula>
    </cfRule>
  </conditionalFormatting>
  <conditionalFormatting sqref="G12 K12 M12 O12 E12 I12">
    <cfRule type="cellIs" dxfId="28" priority="7" operator="equal">
      <formula>"Tidak dinilai"</formula>
    </cfRule>
  </conditionalFormatting>
  <conditionalFormatting sqref="D12">
    <cfRule type="cellIs" dxfId="27" priority="6" operator="equal">
      <formula>"Tidak dinilai"</formula>
    </cfRule>
  </conditionalFormatting>
  <conditionalFormatting sqref="D8">
    <cfRule type="cellIs" dxfId="26" priority="5" operator="equal">
      <formula>"Tidak dinilai"</formula>
    </cfRule>
  </conditionalFormatting>
  <conditionalFormatting sqref="D6:D7">
    <cfRule type="cellIs" dxfId="25" priority="4" operator="equal">
      <formula>"Tidak dinilai"</formula>
    </cfRule>
  </conditionalFormatting>
  <conditionalFormatting sqref="G9 I9 K9 M9">
    <cfRule type="cellIs" dxfId="24" priority="3" operator="equal">
      <formula>"Tidak dinilai"</formula>
    </cfRule>
  </conditionalFormatting>
  <conditionalFormatting sqref="D15">
    <cfRule type="cellIs" dxfId="23" priority="2" operator="equal">
      <formula>"Tidak dinilai"</formula>
    </cfRule>
  </conditionalFormatting>
  <conditionalFormatting sqref="G16 I16 K16 M16">
    <cfRule type="cellIs" dxfId="22"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zoomScale="70" zoomScaleNormal="70" workbookViewId="0">
      <selection activeCell="A2" sqref="A2"/>
    </sheetView>
  </sheetViews>
  <sheetFormatPr defaultColWidth="8.81640625" defaultRowHeight="15.5" x14ac:dyDescent="0.35"/>
  <cols>
    <col min="1" max="1" width="7.453125" style="51" customWidth="1"/>
    <col min="2" max="2" width="17" style="47" customWidth="1"/>
    <col min="3" max="3" width="23.54296875" style="48" customWidth="1"/>
    <col min="4" max="4" width="20.1796875" style="49" customWidth="1"/>
    <col min="5" max="5" width="9.1796875" style="48" customWidth="1"/>
    <col min="6" max="6" width="46.453125" style="48" customWidth="1"/>
    <col min="7" max="11" width="32.453125" style="49" customWidth="1"/>
    <col min="12" max="16384" width="8.81640625" style="49"/>
  </cols>
  <sheetData>
    <row r="1" spans="1:11" x14ac:dyDescent="0.35">
      <c r="A1" s="193" t="s">
        <v>265</v>
      </c>
    </row>
    <row r="3" spans="1:11" ht="29.15" customHeight="1" x14ac:dyDescent="0.35">
      <c r="A3" s="139" t="s">
        <v>15</v>
      </c>
      <c r="B3" s="139" t="s">
        <v>2</v>
      </c>
      <c r="C3" s="140" t="s">
        <v>0</v>
      </c>
      <c r="D3" s="139" t="s">
        <v>20</v>
      </c>
      <c r="E3" s="140" t="s">
        <v>205</v>
      </c>
      <c r="F3" s="140"/>
      <c r="G3" s="137" t="s">
        <v>134</v>
      </c>
      <c r="H3" s="138"/>
      <c r="I3" s="138"/>
      <c r="J3" s="138"/>
      <c r="K3" s="138"/>
    </row>
    <row r="4" spans="1:11" x14ac:dyDescent="0.35">
      <c r="A4" s="139"/>
      <c r="B4" s="139"/>
      <c r="C4" s="140"/>
      <c r="D4" s="139"/>
      <c r="E4" s="82" t="s">
        <v>21</v>
      </c>
      <c r="F4" s="82" t="s">
        <v>1</v>
      </c>
      <c r="G4" s="81">
        <v>4</v>
      </c>
      <c r="H4" s="81">
        <v>3</v>
      </c>
      <c r="I4" s="81">
        <v>2</v>
      </c>
      <c r="J4" s="81">
        <v>1</v>
      </c>
      <c r="K4" s="81">
        <v>0</v>
      </c>
    </row>
    <row r="5" spans="1:11" ht="111" customHeight="1" x14ac:dyDescent="0.35">
      <c r="A5" s="81">
        <v>1</v>
      </c>
      <c r="B5" s="122" t="s">
        <v>7</v>
      </c>
      <c r="C5" s="42" t="s">
        <v>163</v>
      </c>
      <c r="D5" s="78"/>
      <c r="E5" s="82" t="s">
        <v>16</v>
      </c>
      <c r="F5" s="42" t="s">
        <v>73</v>
      </c>
      <c r="G5" s="35" t="s">
        <v>83</v>
      </c>
      <c r="H5" s="35" t="s">
        <v>28</v>
      </c>
      <c r="I5" s="35" t="s">
        <v>29</v>
      </c>
      <c r="J5" s="35" t="s">
        <v>66</v>
      </c>
      <c r="K5" s="35" t="s">
        <v>72</v>
      </c>
    </row>
    <row r="6" spans="1:11" ht="171.65" customHeight="1" x14ac:dyDescent="0.35">
      <c r="A6" s="81">
        <f>A5+1</f>
        <v>2</v>
      </c>
      <c r="B6" s="122"/>
      <c r="C6" s="42" t="s">
        <v>3</v>
      </c>
      <c r="D6" s="78"/>
      <c r="E6" s="82" t="s">
        <v>16</v>
      </c>
      <c r="F6" s="42" t="s">
        <v>101</v>
      </c>
      <c r="G6" s="36" t="s">
        <v>74</v>
      </c>
      <c r="H6" s="36" t="s">
        <v>84</v>
      </c>
      <c r="I6" s="36" t="s">
        <v>30</v>
      </c>
      <c r="J6" s="36" t="s">
        <v>75</v>
      </c>
      <c r="K6" s="36" t="s">
        <v>76</v>
      </c>
    </row>
    <row r="7" spans="1:11" s="55" customFormat="1" ht="155.15" customHeight="1" x14ac:dyDescent="0.35">
      <c r="A7" s="81">
        <f t="shared" ref="A7:A21" si="0">A6+1</f>
        <v>3</v>
      </c>
      <c r="B7" s="122"/>
      <c r="C7" s="42" t="s">
        <v>5</v>
      </c>
      <c r="D7" s="78"/>
      <c r="E7" s="82" t="s">
        <v>16</v>
      </c>
      <c r="F7" s="42" t="s">
        <v>188</v>
      </c>
      <c r="G7" s="36" t="s">
        <v>184</v>
      </c>
      <c r="H7" s="36" t="s">
        <v>185</v>
      </c>
      <c r="I7" s="36" t="s">
        <v>264</v>
      </c>
      <c r="J7" s="36" t="s">
        <v>186</v>
      </c>
      <c r="K7" s="36" t="s">
        <v>187</v>
      </c>
    </row>
    <row r="8" spans="1:11" ht="98.5" customHeight="1" x14ac:dyDescent="0.35">
      <c r="A8" s="81">
        <f t="shared" si="0"/>
        <v>4</v>
      </c>
      <c r="B8" s="122"/>
      <c r="C8" s="42" t="s">
        <v>164</v>
      </c>
      <c r="D8" s="35" t="s">
        <v>165</v>
      </c>
      <c r="E8" s="82" t="s">
        <v>16</v>
      </c>
      <c r="F8" s="37" t="s">
        <v>67</v>
      </c>
      <c r="G8" s="36" t="s">
        <v>31</v>
      </c>
      <c r="H8" s="36" t="s">
        <v>37</v>
      </c>
      <c r="I8" s="36" t="s">
        <v>38</v>
      </c>
      <c r="J8" s="36" t="s">
        <v>39</v>
      </c>
      <c r="K8" s="36" t="s">
        <v>77</v>
      </c>
    </row>
    <row r="9" spans="1:11" ht="32.25" customHeight="1" x14ac:dyDescent="0.35">
      <c r="A9" s="113">
        <f t="shared" si="0"/>
        <v>5</v>
      </c>
      <c r="B9" s="122"/>
      <c r="C9" s="126"/>
      <c r="D9" s="141" t="s">
        <v>166</v>
      </c>
      <c r="E9" s="128" t="s">
        <v>16</v>
      </c>
      <c r="F9" s="141" t="s">
        <v>147</v>
      </c>
      <c r="G9" s="50" t="s">
        <v>161</v>
      </c>
      <c r="H9" s="131" t="s">
        <v>139</v>
      </c>
      <c r="I9" s="147"/>
      <c r="J9" s="147"/>
      <c r="K9" s="148"/>
    </row>
    <row r="10" spans="1:11" ht="55.5" customHeight="1" x14ac:dyDescent="0.35">
      <c r="A10" s="115"/>
      <c r="B10" s="122"/>
      <c r="C10" s="127"/>
      <c r="D10" s="142"/>
      <c r="E10" s="130"/>
      <c r="F10" s="142"/>
      <c r="G10" s="131" t="s">
        <v>148</v>
      </c>
      <c r="H10" s="132"/>
      <c r="I10" s="132"/>
      <c r="J10" s="132"/>
      <c r="K10" s="133"/>
    </row>
    <row r="11" spans="1:11" ht="103.5" customHeight="1" x14ac:dyDescent="0.35">
      <c r="A11" s="81">
        <f>A9+1</f>
        <v>6</v>
      </c>
      <c r="B11" s="122"/>
      <c r="C11" s="42" t="s">
        <v>167</v>
      </c>
      <c r="D11" s="78"/>
      <c r="E11" s="82" t="s">
        <v>16</v>
      </c>
      <c r="F11" s="42" t="s">
        <v>149</v>
      </c>
      <c r="G11" s="37" t="s">
        <v>150</v>
      </c>
      <c r="H11" s="37" t="s">
        <v>151</v>
      </c>
      <c r="I11" s="37" t="s">
        <v>152</v>
      </c>
      <c r="J11" s="35" t="s">
        <v>153</v>
      </c>
      <c r="K11" s="35" t="s">
        <v>154</v>
      </c>
    </row>
    <row r="12" spans="1:11" ht="384" customHeight="1" x14ac:dyDescent="0.35">
      <c r="A12" s="81">
        <f t="shared" si="0"/>
        <v>7</v>
      </c>
      <c r="B12" s="122"/>
      <c r="C12" s="42" t="s">
        <v>168</v>
      </c>
      <c r="D12" s="78"/>
      <c r="E12" s="82" t="s">
        <v>16</v>
      </c>
      <c r="F12" s="37" t="s">
        <v>254</v>
      </c>
      <c r="G12" s="56" t="s">
        <v>255</v>
      </c>
      <c r="H12" s="56" t="s">
        <v>256</v>
      </c>
      <c r="I12" s="52" t="s">
        <v>257</v>
      </c>
      <c r="J12" s="35" t="s">
        <v>258</v>
      </c>
      <c r="K12" s="52" t="s">
        <v>189</v>
      </c>
    </row>
    <row r="13" spans="1:11" ht="409.5" customHeight="1" x14ac:dyDescent="0.35">
      <c r="A13" s="113">
        <f t="shared" si="0"/>
        <v>8</v>
      </c>
      <c r="B13" s="113" t="s">
        <v>170</v>
      </c>
      <c r="C13" s="126" t="s">
        <v>162</v>
      </c>
      <c r="D13" s="113"/>
      <c r="E13" s="128" t="s">
        <v>16</v>
      </c>
      <c r="F13" s="126" t="s">
        <v>169</v>
      </c>
      <c r="G13" s="116" t="s">
        <v>206</v>
      </c>
      <c r="H13" s="119" t="s">
        <v>207</v>
      </c>
      <c r="I13" s="119" t="s">
        <v>208</v>
      </c>
      <c r="J13" s="143" t="s">
        <v>209</v>
      </c>
      <c r="K13" s="144"/>
    </row>
    <row r="14" spans="1:11" ht="168" customHeight="1" x14ac:dyDescent="0.35">
      <c r="A14" s="115"/>
      <c r="B14" s="115"/>
      <c r="C14" s="127"/>
      <c r="D14" s="115"/>
      <c r="E14" s="130"/>
      <c r="F14" s="127"/>
      <c r="G14" s="118"/>
      <c r="H14" s="119"/>
      <c r="I14" s="119"/>
      <c r="J14" s="145"/>
      <c r="K14" s="146"/>
    </row>
    <row r="15" spans="1:11" s="53" customFormat="1" ht="132" customHeight="1" x14ac:dyDescent="0.35">
      <c r="A15" s="87">
        <f>A13+1</f>
        <v>9</v>
      </c>
      <c r="B15" s="88"/>
      <c r="C15" s="89" t="s">
        <v>192</v>
      </c>
      <c r="D15" s="90" t="s">
        <v>193</v>
      </c>
      <c r="E15" s="91" t="s">
        <v>16</v>
      </c>
      <c r="F15" s="89" t="s">
        <v>260</v>
      </c>
      <c r="G15" s="89" t="s">
        <v>177</v>
      </c>
      <c r="H15" s="120" t="s">
        <v>178</v>
      </c>
      <c r="I15" s="121"/>
      <c r="J15" s="120" t="s">
        <v>179</v>
      </c>
      <c r="K15" s="121"/>
    </row>
    <row r="16" spans="1:11" s="54" customFormat="1" ht="144" customHeight="1" x14ac:dyDescent="0.35">
      <c r="A16" s="87">
        <f t="shared" si="0"/>
        <v>10</v>
      </c>
      <c r="B16" s="92"/>
      <c r="C16" s="42"/>
      <c r="D16" s="90" t="s">
        <v>194</v>
      </c>
      <c r="E16" s="87" t="s">
        <v>16</v>
      </c>
      <c r="F16" s="42" t="s">
        <v>195</v>
      </c>
      <c r="G16" s="93" t="s">
        <v>259</v>
      </c>
      <c r="H16" s="94" t="s">
        <v>181</v>
      </c>
      <c r="I16" s="94" t="s">
        <v>182</v>
      </c>
      <c r="J16" s="94" t="s">
        <v>183</v>
      </c>
      <c r="K16" s="95" t="s">
        <v>180</v>
      </c>
    </row>
    <row r="17" spans="1:11" ht="128.5" customHeight="1" x14ac:dyDescent="0.35">
      <c r="A17" s="81">
        <f t="shared" si="0"/>
        <v>11</v>
      </c>
      <c r="B17" s="79"/>
      <c r="C17" s="42" t="s">
        <v>171</v>
      </c>
      <c r="D17" s="78"/>
      <c r="E17" s="82" t="s">
        <v>16</v>
      </c>
      <c r="F17" s="37" t="s">
        <v>61</v>
      </c>
      <c r="G17" s="37" t="s">
        <v>263</v>
      </c>
      <c r="H17" s="37" t="s">
        <v>262</v>
      </c>
      <c r="I17" s="37" t="s">
        <v>261</v>
      </c>
      <c r="J17" s="37" t="s">
        <v>63</v>
      </c>
      <c r="K17" s="37" t="s">
        <v>62</v>
      </c>
    </row>
    <row r="18" spans="1:11" ht="215.15" customHeight="1" x14ac:dyDescent="0.35">
      <c r="A18" s="81">
        <f t="shared" si="0"/>
        <v>12</v>
      </c>
      <c r="B18" s="123" t="s">
        <v>175</v>
      </c>
      <c r="C18" s="119" t="s">
        <v>10</v>
      </c>
      <c r="D18" s="37" t="s">
        <v>12</v>
      </c>
      <c r="E18" s="82" t="s">
        <v>16</v>
      </c>
      <c r="F18" s="37" t="s">
        <v>64</v>
      </c>
      <c r="G18" s="35" t="s">
        <v>71</v>
      </c>
      <c r="H18" s="35" t="s">
        <v>70</v>
      </c>
      <c r="I18" s="35" t="s">
        <v>69</v>
      </c>
      <c r="J18" s="35" t="s">
        <v>68</v>
      </c>
      <c r="K18" s="35" t="s">
        <v>85</v>
      </c>
    </row>
    <row r="19" spans="1:11" ht="147.65" customHeight="1" x14ac:dyDescent="0.35">
      <c r="A19" s="81">
        <f t="shared" si="0"/>
        <v>13</v>
      </c>
      <c r="B19" s="124"/>
      <c r="C19" s="119"/>
      <c r="D19" s="37" t="s">
        <v>11</v>
      </c>
      <c r="E19" s="82" t="s">
        <v>16</v>
      </c>
      <c r="F19" s="37" t="s">
        <v>135</v>
      </c>
      <c r="G19" s="38" t="s">
        <v>32</v>
      </c>
      <c r="H19" s="38" t="s">
        <v>33</v>
      </c>
      <c r="I19" s="38" t="s">
        <v>34</v>
      </c>
      <c r="J19" s="38" t="s">
        <v>35</v>
      </c>
      <c r="K19" s="38" t="s">
        <v>86</v>
      </c>
    </row>
    <row r="20" spans="1:11" ht="203.15" customHeight="1" x14ac:dyDescent="0.35">
      <c r="A20" s="81">
        <f t="shared" si="0"/>
        <v>14</v>
      </c>
      <c r="B20" s="124"/>
      <c r="C20" s="80" t="s">
        <v>173</v>
      </c>
      <c r="D20" s="37" t="s">
        <v>136</v>
      </c>
      <c r="E20" s="82" t="s">
        <v>16</v>
      </c>
      <c r="F20" s="37" t="s">
        <v>143</v>
      </c>
      <c r="G20" s="37" t="s">
        <v>78</v>
      </c>
      <c r="H20" s="37" t="s">
        <v>79</v>
      </c>
      <c r="I20" s="37" t="s">
        <v>80</v>
      </c>
      <c r="J20" s="37" t="s">
        <v>81</v>
      </c>
      <c r="K20" s="37" t="s">
        <v>82</v>
      </c>
    </row>
    <row r="21" spans="1:11" ht="53.15" customHeight="1" x14ac:dyDescent="0.35">
      <c r="A21" s="113">
        <f t="shared" si="0"/>
        <v>15</v>
      </c>
      <c r="B21" s="124"/>
      <c r="C21" s="116" t="s">
        <v>174</v>
      </c>
      <c r="D21" s="116" t="s">
        <v>13</v>
      </c>
      <c r="E21" s="128" t="s">
        <v>16</v>
      </c>
      <c r="F21" s="42" t="s">
        <v>128</v>
      </c>
      <c r="G21" s="134" t="s">
        <v>40</v>
      </c>
      <c r="H21" s="135"/>
      <c r="I21" s="135"/>
      <c r="J21" s="135"/>
      <c r="K21" s="136"/>
    </row>
    <row r="22" spans="1:11" ht="46.5" x14ac:dyDescent="0.35">
      <c r="A22" s="114"/>
      <c r="B22" s="124"/>
      <c r="C22" s="117"/>
      <c r="D22" s="117"/>
      <c r="E22" s="129"/>
      <c r="F22" s="42" t="s">
        <v>41</v>
      </c>
      <c r="G22" s="42" t="s">
        <v>42</v>
      </c>
      <c r="H22" s="42" t="s">
        <v>43</v>
      </c>
      <c r="I22" s="42" t="s">
        <v>44</v>
      </c>
      <c r="J22" s="42" t="s">
        <v>45</v>
      </c>
      <c r="K22" s="42" t="s">
        <v>36</v>
      </c>
    </row>
    <row r="23" spans="1:11" ht="31" x14ac:dyDescent="0.35">
      <c r="A23" s="114"/>
      <c r="B23" s="124"/>
      <c r="C23" s="117"/>
      <c r="D23" s="117"/>
      <c r="E23" s="129"/>
      <c r="F23" s="42" t="s">
        <v>46</v>
      </c>
      <c r="G23" s="42" t="s">
        <v>47</v>
      </c>
      <c r="H23" s="42" t="s">
        <v>48</v>
      </c>
      <c r="I23" s="42" t="s">
        <v>49</v>
      </c>
      <c r="J23" s="42" t="s">
        <v>50</v>
      </c>
      <c r="K23" s="42" t="s">
        <v>36</v>
      </c>
    </row>
    <row r="24" spans="1:11" ht="31" x14ac:dyDescent="0.35">
      <c r="A24" s="114"/>
      <c r="B24" s="124"/>
      <c r="C24" s="117"/>
      <c r="D24" s="117"/>
      <c r="E24" s="129"/>
      <c r="F24" s="42" t="s">
        <v>51</v>
      </c>
      <c r="G24" s="42" t="s">
        <v>52</v>
      </c>
      <c r="H24" s="42" t="s">
        <v>53</v>
      </c>
      <c r="I24" s="42" t="s">
        <v>54</v>
      </c>
      <c r="J24" s="42" t="s">
        <v>55</v>
      </c>
      <c r="K24" s="42" t="s">
        <v>36</v>
      </c>
    </row>
    <row r="25" spans="1:11" ht="46.5" x14ac:dyDescent="0.35">
      <c r="A25" s="115"/>
      <c r="B25" s="124"/>
      <c r="C25" s="117"/>
      <c r="D25" s="118"/>
      <c r="E25" s="130"/>
      <c r="F25" s="42" t="s">
        <v>56</v>
      </c>
      <c r="G25" s="42" t="s">
        <v>57</v>
      </c>
      <c r="H25" s="42" t="s">
        <v>58</v>
      </c>
      <c r="I25" s="42" t="s">
        <v>59</v>
      </c>
      <c r="J25" s="42" t="s">
        <v>60</v>
      </c>
      <c r="K25" s="42" t="s">
        <v>36</v>
      </c>
    </row>
    <row r="26" spans="1:11" ht="157.5" customHeight="1" x14ac:dyDescent="0.35">
      <c r="A26" s="81">
        <f>A21+1</f>
        <v>16</v>
      </c>
      <c r="B26" s="124"/>
      <c r="C26" s="117"/>
      <c r="D26" s="42" t="s">
        <v>172</v>
      </c>
      <c r="E26" s="87" t="s">
        <v>16</v>
      </c>
      <c r="F26" s="42" t="s">
        <v>196</v>
      </c>
      <c r="G26" s="96" t="s">
        <v>197</v>
      </c>
      <c r="H26" s="96" t="s">
        <v>198</v>
      </c>
      <c r="I26" s="96" t="s">
        <v>199</v>
      </c>
      <c r="J26" s="96" t="s">
        <v>200</v>
      </c>
      <c r="K26" s="97" t="s">
        <v>36</v>
      </c>
    </row>
    <row r="27" spans="1:11" ht="131.15" customHeight="1" x14ac:dyDescent="0.35">
      <c r="A27" s="81">
        <f>A26+1</f>
        <v>17</v>
      </c>
      <c r="B27" s="124"/>
      <c r="C27" s="84"/>
      <c r="D27" s="42" t="s">
        <v>176</v>
      </c>
      <c r="E27" s="87" t="s">
        <v>16</v>
      </c>
      <c r="F27" s="42" t="s">
        <v>234</v>
      </c>
      <c r="G27" s="96" t="s">
        <v>235</v>
      </c>
      <c r="H27" s="96" t="s">
        <v>236</v>
      </c>
      <c r="I27" s="96" t="s">
        <v>237</v>
      </c>
      <c r="J27" s="96" t="s">
        <v>238</v>
      </c>
      <c r="K27" s="97" t="s">
        <v>239</v>
      </c>
    </row>
    <row r="28" spans="1:11" s="54" customFormat="1" ht="63" customHeight="1" x14ac:dyDescent="0.35">
      <c r="A28" s="81">
        <f>A27+1</f>
        <v>18</v>
      </c>
      <c r="B28" s="124"/>
      <c r="C28" s="85"/>
      <c r="D28" s="116" t="s">
        <v>210</v>
      </c>
      <c r="E28" s="128" t="s">
        <v>16</v>
      </c>
      <c r="F28" s="83" t="s">
        <v>247</v>
      </c>
      <c r="G28" s="98" t="s">
        <v>248</v>
      </c>
      <c r="H28" s="98" t="s">
        <v>251</v>
      </c>
      <c r="I28" s="98" t="s">
        <v>250</v>
      </c>
      <c r="J28" s="98" t="s">
        <v>249</v>
      </c>
      <c r="K28" s="98" t="s">
        <v>230</v>
      </c>
    </row>
    <row r="29" spans="1:11" s="54" customFormat="1" ht="124" x14ac:dyDescent="0.35">
      <c r="A29" s="81"/>
      <c r="B29" s="124"/>
      <c r="C29" s="86"/>
      <c r="D29" s="117"/>
      <c r="E29" s="129"/>
      <c r="F29" s="84" t="s">
        <v>240</v>
      </c>
      <c r="G29" s="96" t="s">
        <v>241</v>
      </c>
      <c r="H29" s="96" t="s">
        <v>215</v>
      </c>
      <c r="I29" s="96" t="s">
        <v>220</v>
      </c>
      <c r="J29" s="96" t="s">
        <v>225</v>
      </c>
      <c r="K29" s="96" t="s">
        <v>231</v>
      </c>
    </row>
    <row r="30" spans="1:11" s="54" customFormat="1" ht="31" x14ac:dyDescent="0.35">
      <c r="A30" s="81"/>
      <c r="B30" s="124"/>
      <c r="C30" s="86"/>
      <c r="D30" s="117"/>
      <c r="E30" s="129"/>
      <c r="F30" s="99" t="s">
        <v>242</v>
      </c>
      <c r="G30" s="100" t="s">
        <v>243</v>
      </c>
      <c r="H30" s="100" t="s">
        <v>216</v>
      </c>
      <c r="I30" s="100" t="s">
        <v>221</v>
      </c>
      <c r="J30" s="100" t="s">
        <v>226</v>
      </c>
      <c r="K30" s="100" t="s">
        <v>232</v>
      </c>
    </row>
    <row r="31" spans="1:11" s="54" customFormat="1" ht="31" x14ac:dyDescent="0.35">
      <c r="A31" s="81"/>
      <c r="B31" s="124"/>
      <c r="C31" s="86"/>
      <c r="D31" s="117"/>
      <c r="E31" s="129"/>
      <c r="F31" s="99" t="s">
        <v>244</v>
      </c>
      <c r="G31" s="100" t="s">
        <v>212</v>
      </c>
      <c r="H31" s="100" t="s">
        <v>217</v>
      </c>
      <c r="I31" s="100" t="s">
        <v>222</v>
      </c>
      <c r="J31" s="100" t="s">
        <v>227</v>
      </c>
      <c r="K31" s="100" t="s">
        <v>232</v>
      </c>
    </row>
    <row r="32" spans="1:11" s="54" customFormat="1" ht="46.5" x14ac:dyDescent="0.35">
      <c r="A32" s="81"/>
      <c r="B32" s="124"/>
      <c r="C32" s="86"/>
      <c r="D32" s="117"/>
      <c r="E32" s="129"/>
      <c r="F32" s="99" t="s">
        <v>245</v>
      </c>
      <c r="G32" s="100" t="s">
        <v>213</v>
      </c>
      <c r="H32" s="100" t="s">
        <v>218</v>
      </c>
      <c r="I32" s="100" t="s">
        <v>223</v>
      </c>
      <c r="J32" s="100" t="s">
        <v>228</v>
      </c>
      <c r="K32" s="100" t="s">
        <v>232</v>
      </c>
    </row>
    <row r="33" spans="1:11" s="54" customFormat="1" ht="46.5" x14ac:dyDescent="0.35">
      <c r="A33" s="81"/>
      <c r="B33" s="124"/>
      <c r="C33" s="86"/>
      <c r="D33" s="118"/>
      <c r="E33" s="130"/>
      <c r="F33" s="99" t="s">
        <v>246</v>
      </c>
      <c r="G33" s="100" t="s">
        <v>214</v>
      </c>
      <c r="H33" s="100" t="s">
        <v>219</v>
      </c>
      <c r="I33" s="100" t="s">
        <v>224</v>
      </c>
      <c r="J33" s="100" t="s">
        <v>229</v>
      </c>
      <c r="K33" s="100" t="s">
        <v>233</v>
      </c>
    </row>
    <row r="34" spans="1:11" ht="93" x14ac:dyDescent="0.35">
      <c r="A34" s="81">
        <f>A28+1</f>
        <v>19</v>
      </c>
      <c r="B34" s="125"/>
      <c r="C34" s="84"/>
      <c r="D34" s="42" t="s">
        <v>211</v>
      </c>
      <c r="E34" s="87" t="s">
        <v>16</v>
      </c>
      <c r="F34" s="42" t="s">
        <v>252</v>
      </c>
      <c r="G34" s="96" t="s">
        <v>202</v>
      </c>
      <c r="H34" s="96" t="s">
        <v>203</v>
      </c>
      <c r="I34" s="96" t="s">
        <v>204</v>
      </c>
      <c r="J34" s="96" t="s">
        <v>253</v>
      </c>
      <c r="K34" s="97" t="s">
        <v>232</v>
      </c>
    </row>
    <row r="37" spans="1:11" x14ac:dyDescent="0.35">
      <c r="F37" s="48" t="s">
        <v>201</v>
      </c>
    </row>
  </sheetData>
  <mergeCells count="35">
    <mergeCell ref="A13:A14"/>
    <mergeCell ref="H13:H14"/>
    <mergeCell ref="G3:K3"/>
    <mergeCell ref="A3:A4"/>
    <mergeCell ref="B3:B4"/>
    <mergeCell ref="C3:C4"/>
    <mergeCell ref="D3:D4"/>
    <mergeCell ref="E3:F3"/>
    <mergeCell ref="A9:A10"/>
    <mergeCell ref="C9:C10"/>
    <mergeCell ref="D9:D10"/>
    <mergeCell ref="E9:E10"/>
    <mergeCell ref="F9:F10"/>
    <mergeCell ref="I13:I14"/>
    <mergeCell ref="J13:K14"/>
    <mergeCell ref="H9:K9"/>
    <mergeCell ref="J15:K15"/>
    <mergeCell ref="B5:B12"/>
    <mergeCell ref="B18:B34"/>
    <mergeCell ref="C13:C14"/>
    <mergeCell ref="B13:B14"/>
    <mergeCell ref="E28:E33"/>
    <mergeCell ref="D28:D33"/>
    <mergeCell ref="G10:K10"/>
    <mergeCell ref="G13:G14"/>
    <mergeCell ref="F13:F14"/>
    <mergeCell ref="E13:E14"/>
    <mergeCell ref="D13:D14"/>
    <mergeCell ref="E21:E25"/>
    <mergeCell ref="G21:K21"/>
    <mergeCell ref="A21:A25"/>
    <mergeCell ref="C21:C26"/>
    <mergeCell ref="D21:D25"/>
    <mergeCell ref="C18:C19"/>
    <mergeCell ref="H15:I15"/>
  </mergeCells>
  <conditionalFormatting sqref="E5:E7 D11 D8:E9 E18:E21 E11:E13 E26:E28 E15:E16 E34">
    <cfRule type="cellIs" dxfId="21" priority="9" operator="equal">
      <formula>"Tidak dinilai"</formula>
    </cfRule>
  </conditionalFormatting>
  <conditionalFormatting sqref="A3">
    <cfRule type="cellIs" dxfId="20" priority="7" operator="equal">
      <formula>"Tidak dinilai"</formula>
    </cfRule>
  </conditionalFormatting>
  <conditionalFormatting sqref="D13 D15:D17">
    <cfRule type="cellIs" dxfId="19" priority="8" operator="equal">
      <formula>"Tidak dinilai"</formula>
    </cfRule>
  </conditionalFormatting>
  <conditionalFormatting sqref="E4:F4">
    <cfRule type="cellIs" dxfId="18" priority="6" operator="equal">
      <formula>"Tidak dinilai"</formula>
    </cfRule>
  </conditionalFormatting>
  <conditionalFormatting sqref="G4:K4">
    <cfRule type="cellIs" dxfId="17" priority="5" operator="equal">
      <formula>"Tidak dinilai"</formula>
    </cfRule>
  </conditionalFormatting>
  <conditionalFormatting sqref="B5 B3:D3">
    <cfRule type="cellIs" dxfId="16" priority="14" operator="equal">
      <formula>"Tidak dinilai"</formula>
    </cfRule>
  </conditionalFormatting>
  <conditionalFormatting sqref="D6">
    <cfRule type="cellIs" dxfId="15" priority="12" operator="equal">
      <formula>"Tidak dinilai"</formula>
    </cfRule>
  </conditionalFormatting>
  <conditionalFormatting sqref="D5">
    <cfRule type="cellIs" dxfId="14" priority="13" operator="equal">
      <formula>"Tidak dinilai"</formula>
    </cfRule>
  </conditionalFormatting>
  <conditionalFormatting sqref="D7">
    <cfRule type="cellIs" dxfId="13" priority="11" operator="equal">
      <formula>"Tidak dinilai"</formula>
    </cfRule>
  </conditionalFormatting>
  <conditionalFormatting sqref="D12">
    <cfRule type="cellIs" dxfId="12" priority="10" operator="equal">
      <formula>"Tidak dinilai"</formula>
    </cfRule>
  </conditionalFormatting>
  <conditionalFormatting sqref="E17">
    <cfRule type="cellIs" dxfId="11" priority="1" operator="equal">
      <formula>"Tidak dinilai"</formula>
    </cfRule>
  </conditionalFormatting>
  <dataValidations count="1">
    <dataValidation type="list" allowBlank="1" showInputMessage="1" showErrorMessage="1" sqref="E15:E21 E5:E9 E11:E13 E26:E28 E34">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3"/>
  <sheetViews>
    <sheetView zoomScale="85" zoomScaleNormal="85" workbookViewId="0">
      <selection activeCell="C12" sqref="C12:C13"/>
    </sheetView>
  </sheetViews>
  <sheetFormatPr defaultColWidth="8.81640625" defaultRowHeight="18" x14ac:dyDescent="0.35"/>
  <cols>
    <col min="1" max="1" width="9.453125" style="3" customWidth="1"/>
    <col min="2" max="2" width="22.453125" style="4" customWidth="1"/>
    <col min="3" max="3" width="39.453125" style="2" customWidth="1"/>
    <col min="4" max="4" width="47.453125" style="2" customWidth="1"/>
    <col min="5" max="5" width="6.1796875" style="1" customWidth="1"/>
    <col min="6" max="6" width="8.1796875" style="1" customWidth="1"/>
    <col min="7" max="7" width="6.1796875" style="32" customWidth="1"/>
    <col min="8" max="8" width="7.81640625" style="32" customWidth="1"/>
    <col min="9" max="9" width="6.1796875" style="1" customWidth="1"/>
    <col min="10" max="10" width="8" style="1" customWidth="1"/>
    <col min="11" max="11" width="9" style="1" customWidth="1"/>
    <col min="12" max="13" width="11.81640625" style="1" customWidth="1"/>
    <col min="14" max="16384" width="8.81640625" style="1"/>
  </cols>
  <sheetData>
    <row r="1" spans="1:13" ht="18.5" thickBot="1" x14ac:dyDescent="0.4"/>
    <row r="2" spans="1:13" ht="29.15" customHeight="1" x14ac:dyDescent="0.35">
      <c r="A2" s="149" t="s">
        <v>15</v>
      </c>
      <c r="B2" s="151" t="s">
        <v>2</v>
      </c>
      <c r="C2" s="153" t="s">
        <v>0</v>
      </c>
      <c r="D2" s="155" t="s">
        <v>20</v>
      </c>
      <c r="E2" s="157" t="s">
        <v>22</v>
      </c>
      <c r="F2" s="158"/>
      <c r="G2" s="157" t="s">
        <v>23</v>
      </c>
      <c r="H2" s="158"/>
      <c r="I2" s="157" t="s">
        <v>24</v>
      </c>
      <c r="J2" s="158"/>
      <c r="K2" s="158" t="s">
        <v>25</v>
      </c>
      <c r="L2" s="158" t="s">
        <v>190</v>
      </c>
      <c r="M2" s="186" t="s">
        <v>191</v>
      </c>
    </row>
    <row r="3" spans="1:13" s="2" customFormat="1" ht="15.75" customHeight="1" x14ac:dyDescent="0.35">
      <c r="A3" s="150"/>
      <c r="B3" s="152"/>
      <c r="C3" s="154"/>
      <c r="D3" s="156"/>
      <c r="E3" s="159"/>
      <c r="F3" s="160"/>
      <c r="G3" s="159"/>
      <c r="H3" s="160"/>
      <c r="I3" s="159"/>
      <c r="J3" s="160"/>
      <c r="K3" s="160"/>
      <c r="L3" s="160"/>
      <c r="M3" s="187"/>
    </row>
    <row r="4" spans="1:13" ht="18.75" customHeight="1" x14ac:dyDescent="0.35">
      <c r="A4" s="23">
        <v>1</v>
      </c>
      <c r="B4" s="161" t="str">
        <f>'Matriks Penilaian'!B5</f>
        <v>1.  Kurikulum</v>
      </c>
      <c r="C4" s="24" t="str">
        <f>'Matriks Penilaian'!C5</f>
        <v>1.1  Keunggulan Program Studi.</v>
      </c>
      <c r="D4" s="25"/>
      <c r="E4" s="162">
        <v>4</v>
      </c>
      <c r="F4" s="163">
        <f>E4/$E$23</f>
        <v>0.33333333333333331</v>
      </c>
      <c r="G4" s="64">
        <v>4</v>
      </c>
      <c r="H4" s="66">
        <f>G4/(SUM($G$4:$G$10))</f>
        <v>0.18181818181818182</v>
      </c>
      <c r="I4" s="69"/>
      <c r="J4" s="66"/>
      <c r="K4" s="71">
        <f>$F$4*H4*100</f>
        <v>6.0606060606060606</v>
      </c>
      <c r="L4" s="74">
        <v>2</v>
      </c>
      <c r="M4" s="76">
        <f>K4*L4</f>
        <v>12.121212121212121</v>
      </c>
    </row>
    <row r="5" spans="1:13" ht="18.75" customHeight="1" x14ac:dyDescent="0.35">
      <c r="A5" s="23">
        <f>A4+1</f>
        <v>2</v>
      </c>
      <c r="B5" s="161"/>
      <c r="C5" s="24" t="str">
        <f>'Matriks Penilaian'!C6</f>
        <v>1.2  Profil Lulusan Program Studi.</v>
      </c>
      <c r="D5" s="25"/>
      <c r="E5" s="162"/>
      <c r="F5" s="163"/>
      <c r="G5" s="64">
        <v>3</v>
      </c>
      <c r="H5" s="66">
        <f>G5/(SUM($G$4:$G$10))</f>
        <v>0.13636363636363635</v>
      </c>
      <c r="I5" s="69"/>
      <c r="J5" s="66"/>
      <c r="K5" s="71">
        <f t="shared" ref="K5:K10" si="0">$F$4*H5*100</f>
        <v>4.545454545454545</v>
      </c>
      <c r="L5" s="74">
        <v>2</v>
      </c>
      <c r="M5" s="76">
        <f t="shared" ref="M5:M22" si="1">K5*L5</f>
        <v>9.0909090909090899</v>
      </c>
    </row>
    <row r="6" spans="1:13" ht="18.75" customHeight="1" x14ac:dyDescent="0.35">
      <c r="A6" s="23">
        <f t="shared" ref="A6:A10" si="2">A5+1</f>
        <v>3</v>
      </c>
      <c r="B6" s="161"/>
      <c r="C6" s="24" t="str">
        <f>'Matriks Penilaian'!C7</f>
        <v>1.3  Capaian Pembelajaran</v>
      </c>
      <c r="D6" s="25"/>
      <c r="E6" s="162"/>
      <c r="F6" s="163"/>
      <c r="G6" s="64">
        <v>3</v>
      </c>
      <c r="H6" s="66">
        <f>G6/(SUM($G$4:$G$10))</f>
        <v>0.13636363636363635</v>
      </c>
      <c r="I6" s="69"/>
      <c r="J6" s="66"/>
      <c r="K6" s="71">
        <f t="shared" si="0"/>
        <v>4.545454545454545</v>
      </c>
      <c r="L6" s="74">
        <v>2</v>
      </c>
      <c r="M6" s="76">
        <f t="shared" si="1"/>
        <v>9.0909090909090899</v>
      </c>
    </row>
    <row r="7" spans="1:13" ht="20.25" customHeight="1" x14ac:dyDescent="0.35">
      <c r="A7" s="23">
        <f t="shared" si="2"/>
        <v>4</v>
      </c>
      <c r="B7" s="161"/>
      <c r="C7" s="164" t="str">
        <f>'Matriks Penilaian'!C8</f>
        <v xml:space="preserve">1.4  Struktur Kurikulum </v>
      </c>
      <c r="D7" s="33" t="str">
        <f>'Matriks Penilaian'!D8</f>
        <v>1.4.1 Susunan mata kuliah</v>
      </c>
      <c r="E7" s="162"/>
      <c r="F7" s="163"/>
      <c r="G7" s="166">
        <v>5</v>
      </c>
      <c r="H7" s="191">
        <f>G7/(SUM($G$4:$G$10))</f>
        <v>0.22727272727272727</v>
      </c>
      <c r="I7" s="46">
        <v>2</v>
      </c>
      <c r="J7" s="66">
        <f>I7/SUM($I$7:$I$8)</f>
        <v>0.4</v>
      </c>
      <c r="K7" s="71">
        <f>$F$4*$H$7*J7*100</f>
        <v>3.0303030303030298</v>
      </c>
      <c r="L7" s="74">
        <v>2</v>
      </c>
      <c r="M7" s="76">
        <f t="shared" si="1"/>
        <v>6.0606060606060597</v>
      </c>
    </row>
    <row r="8" spans="1:13" ht="31" x14ac:dyDescent="0.35">
      <c r="A8" s="23">
        <f t="shared" si="2"/>
        <v>5</v>
      </c>
      <c r="B8" s="161"/>
      <c r="C8" s="165"/>
      <c r="D8" s="33" t="str">
        <f>'Matriks Penilaian'!D9</f>
        <v>1.4.2 Pembelajaran yang dilaksanakan dalam bentuk praktikum/praktik</v>
      </c>
      <c r="E8" s="162"/>
      <c r="F8" s="163"/>
      <c r="G8" s="167"/>
      <c r="H8" s="192"/>
      <c r="I8" s="46">
        <v>3</v>
      </c>
      <c r="J8" s="66">
        <f>I8/SUM($I$7:$I$8)</f>
        <v>0.6</v>
      </c>
      <c r="K8" s="71">
        <f>$F$4*$H$7*J8*100</f>
        <v>4.545454545454545</v>
      </c>
      <c r="L8" s="74">
        <v>2</v>
      </c>
      <c r="M8" s="76">
        <f t="shared" si="1"/>
        <v>9.0909090909090899</v>
      </c>
    </row>
    <row r="9" spans="1:13" ht="15.5" x14ac:dyDescent="0.35">
      <c r="A9" s="23">
        <f t="shared" si="2"/>
        <v>6</v>
      </c>
      <c r="B9" s="161"/>
      <c r="C9" s="24" t="str">
        <f>'Matriks Penilaian'!C11</f>
        <v>1.5  Substansi Praktikum/Praktik</v>
      </c>
      <c r="D9" s="25"/>
      <c r="E9" s="162"/>
      <c r="F9" s="163"/>
      <c r="G9" s="64">
        <v>4</v>
      </c>
      <c r="H9" s="66">
        <f>G9/(SUM($G$4:$G$10))</f>
        <v>0.18181818181818182</v>
      </c>
      <c r="I9" s="69"/>
      <c r="J9" s="66"/>
      <c r="K9" s="71">
        <f t="shared" si="0"/>
        <v>6.0606060606060606</v>
      </c>
      <c r="L9" s="74">
        <v>2</v>
      </c>
      <c r="M9" s="76">
        <f t="shared" si="1"/>
        <v>12.121212121212121</v>
      </c>
    </row>
    <row r="10" spans="1:13" ht="18.75" customHeight="1" x14ac:dyDescent="0.35">
      <c r="A10" s="23">
        <f t="shared" si="2"/>
        <v>7</v>
      </c>
      <c r="B10" s="161"/>
      <c r="C10" s="24" t="str">
        <f>'Matriks Penilaian'!C12</f>
        <v>1.6  Rencana Pembelajaran Semester (RPS)</v>
      </c>
      <c r="D10" s="25"/>
      <c r="E10" s="162"/>
      <c r="F10" s="163"/>
      <c r="G10" s="64">
        <v>3</v>
      </c>
      <c r="H10" s="66">
        <f>G10/(SUM($G$4:$G$10))</f>
        <v>0.13636363636363635</v>
      </c>
      <c r="I10" s="69"/>
      <c r="J10" s="66"/>
      <c r="K10" s="71">
        <f t="shared" si="0"/>
        <v>4.545454545454545</v>
      </c>
      <c r="L10" s="74">
        <v>2</v>
      </c>
      <c r="M10" s="76">
        <f t="shared" si="1"/>
        <v>9.0909090909090899</v>
      </c>
    </row>
    <row r="11" spans="1:13" ht="31" x14ac:dyDescent="0.35">
      <c r="A11" s="26">
        <f>A10+1</f>
        <v>8</v>
      </c>
      <c r="B11" s="168" t="str">
        <f>'Matriks Penilaian'!B13</f>
        <v>2.  Sumber Daya Manusia (Dosen tetap, Pembimbing/Tutor/Preseptor, dan Tenaga kependidikan)</v>
      </c>
      <c r="C11" s="27" t="str">
        <f>'Matriks Penilaian'!C13</f>
        <v>2.1  Dosen tetap pada program studi yang diusulkan</v>
      </c>
      <c r="D11" s="28"/>
      <c r="E11" s="174">
        <v>5</v>
      </c>
      <c r="F11" s="177">
        <f>E11/$E$23</f>
        <v>0.41666666666666669</v>
      </c>
      <c r="G11" s="64">
        <v>4</v>
      </c>
      <c r="H11" s="67">
        <f>G11/SUM($G$11:$G$14)</f>
        <v>0.4</v>
      </c>
      <c r="I11" s="58"/>
      <c r="J11" s="67"/>
      <c r="K11" s="72">
        <f>$F$11*H11*100</f>
        <v>16.666666666666668</v>
      </c>
      <c r="L11" s="74">
        <v>2</v>
      </c>
      <c r="M11" s="76">
        <f t="shared" si="1"/>
        <v>33.333333333333336</v>
      </c>
    </row>
    <row r="12" spans="1:13" ht="31" x14ac:dyDescent="0.35">
      <c r="A12" s="26">
        <f t="shared" ref="A12:A14" si="3">A11+1</f>
        <v>9</v>
      </c>
      <c r="B12" s="169"/>
      <c r="C12" s="180" t="str">
        <f>'Matriks Penilaian'!C15</f>
        <v>2.2 Dosen pendidik klinik/tenaga pembimbing klinik/preseptor atau sebutan lain</v>
      </c>
      <c r="D12" s="57" t="str">
        <f>'Matriks Penilaian'!D15</f>
        <v>2.2.1 Kualifikasi dosen pendidik klinik/tenaga pembimbing klinik/preseptor atau sebutan lain</v>
      </c>
      <c r="E12" s="175"/>
      <c r="F12" s="178"/>
      <c r="G12" s="166">
        <v>4</v>
      </c>
      <c r="H12" s="177">
        <f t="shared" ref="H12:H13" si="4">G12/SUM($G$11:$G$14)</f>
        <v>0.4</v>
      </c>
      <c r="I12" s="46">
        <v>5</v>
      </c>
      <c r="J12" s="67">
        <f>I12/SUM($I$12:$I$13)</f>
        <v>0.625</v>
      </c>
      <c r="K12" s="72">
        <f>$F$11*$H$12*J12*100</f>
        <v>10.416666666666668</v>
      </c>
      <c r="L12" s="74">
        <v>2</v>
      </c>
      <c r="M12" s="76">
        <f t="shared" si="1"/>
        <v>20.833333333333336</v>
      </c>
    </row>
    <row r="13" spans="1:13" ht="31" customHeight="1" x14ac:dyDescent="0.35">
      <c r="A13" s="26">
        <f t="shared" si="3"/>
        <v>10</v>
      </c>
      <c r="B13" s="169"/>
      <c r="C13" s="181"/>
      <c r="D13" s="57" t="str">
        <f>'Matriks Penilaian'!D16</f>
        <v>2.2.2 Rasio dosen pendidik klinik/tenaga pembimbing klinik/preseptor atau sebutan lain dengan rencana mahasiswa</v>
      </c>
      <c r="E13" s="175"/>
      <c r="F13" s="178"/>
      <c r="G13" s="167"/>
      <c r="H13" s="179">
        <f t="shared" si="4"/>
        <v>0</v>
      </c>
      <c r="I13" s="46">
        <v>3</v>
      </c>
      <c r="J13" s="67">
        <f>I13/SUM($I$12:$I$13)</f>
        <v>0.375</v>
      </c>
      <c r="K13" s="72">
        <f>$F$11*$H$12*J13*100</f>
        <v>6.25</v>
      </c>
      <c r="L13" s="74">
        <v>2</v>
      </c>
      <c r="M13" s="76">
        <f t="shared" si="1"/>
        <v>12.5</v>
      </c>
    </row>
    <row r="14" spans="1:13" ht="45" customHeight="1" x14ac:dyDescent="0.35">
      <c r="A14" s="26">
        <f t="shared" si="3"/>
        <v>11</v>
      </c>
      <c r="B14" s="170"/>
      <c r="C14" s="27" t="str">
        <f>'Matriks Penilaian'!C17</f>
        <v>2.3 Tenaga kependidikan</v>
      </c>
      <c r="D14" s="57"/>
      <c r="E14" s="176"/>
      <c r="F14" s="179"/>
      <c r="G14" s="65">
        <v>2</v>
      </c>
      <c r="H14" s="67">
        <f>G14/SUM($G$11:$G$14)</f>
        <v>0.2</v>
      </c>
      <c r="I14" s="58"/>
      <c r="J14" s="67"/>
      <c r="K14" s="72">
        <f>$F$11*H14*100</f>
        <v>8.3333333333333339</v>
      </c>
      <c r="L14" s="74">
        <v>2</v>
      </c>
      <c r="M14" s="76">
        <f t="shared" si="1"/>
        <v>16.666666666666668</v>
      </c>
    </row>
    <row r="15" spans="1:13" ht="35.5" customHeight="1" x14ac:dyDescent="0.35">
      <c r="A15" s="29">
        <f>A14+1</f>
        <v>12</v>
      </c>
      <c r="B15" s="182" t="str">
        <f>'Matriks Penilaian'!B18</f>
        <v>3.  Unit Pengelola Program Studi dan Ketersedian Sarana Prasarana serta Wahana Praktik</v>
      </c>
      <c r="C15" s="183" t="str">
        <f>'Matriks Penilaian'!C18</f>
        <v xml:space="preserve">3.1  Organisasi dan Tata Kerja Unit Pengelola Program Studi.     </v>
      </c>
      <c r="D15" s="30" t="str">
        <f>'Matriks Penilaian'!D18</f>
        <v>3.1.1  Rancangan Organisasi dan Tata Kerja Unit Pengelola Program Studi</v>
      </c>
      <c r="E15" s="162">
        <v>3</v>
      </c>
      <c r="F15" s="184">
        <f>E15/$E$23</f>
        <v>0.25</v>
      </c>
      <c r="G15" s="166">
        <v>3</v>
      </c>
      <c r="H15" s="188">
        <f>G15/SUM($G$15:$G$22)</f>
        <v>0.25</v>
      </c>
      <c r="I15" s="43">
        <v>3</v>
      </c>
      <c r="J15" s="70">
        <f>I15/SUM($I$15:$I$16)</f>
        <v>0.375</v>
      </c>
      <c r="K15" s="73">
        <f>$F$15*$H$15*J15*100</f>
        <v>2.34375</v>
      </c>
      <c r="L15" s="74">
        <v>2</v>
      </c>
      <c r="M15" s="76">
        <f t="shared" si="1"/>
        <v>4.6875</v>
      </c>
    </row>
    <row r="16" spans="1:13" ht="31" x14ac:dyDescent="0.35">
      <c r="A16" s="29">
        <f t="shared" ref="A16:A22" si="5">A15+1</f>
        <v>13</v>
      </c>
      <c r="B16" s="182"/>
      <c r="C16" s="183"/>
      <c r="D16" s="30" t="str">
        <f>'Matriks Penilaian'!D19</f>
        <v>3.1.2  Rencana Perwujudan Good Governance dan Lima Pilar Tata Pamong</v>
      </c>
      <c r="E16" s="162"/>
      <c r="F16" s="184"/>
      <c r="G16" s="167"/>
      <c r="H16" s="190"/>
      <c r="I16" s="43">
        <v>5</v>
      </c>
      <c r="J16" s="70">
        <f>I16/SUM($I$15:$I$16)</f>
        <v>0.625</v>
      </c>
      <c r="K16" s="73">
        <f>$F$15*$H$15*J16*100</f>
        <v>3.90625</v>
      </c>
      <c r="L16" s="74">
        <v>2</v>
      </c>
      <c r="M16" s="76">
        <f t="shared" si="1"/>
        <v>7.8125</v>
      </c>
    </row>
    <row r="17" spans="1:13" ht="18.75" customHeight="1" x14ac:dyDescent="0.35">
      <c r="A17" s="29">
        <f t="shared" si="5"/>
        <v>14</v>
      </c>
      <c r="B17" s="182"/>
      <c r="C17" s="44" t="str">
        <f>'Matriks Penilaian'!C20</f>
        <v>3.2  Sistem Penjaminan Mutu Internal</v>
      </c>
      <c r="D17" s="30"/>
      <c r="E17" s="162"/>
      <c r="F17" s="184"/>
      <c r="G17" s="65">
        <v>4</v>
      </c>
      <c r="H17" s="68">
        <f>G17/SUM($G$15:$G$22)</f>
        <v>0.33333333333333331</v>
      </c>
      <c r="I17" s="31"/>
      <c r="J17" s="70"/>
      <c r="K17" s="73">
        <f>$F$15*$H$17*100</f>
        <v>8.3333333333333321</v>
      </c>
      <c r="L17" s="74">
        <v>2</v>
      </c>
      <c r="M17" s="76">
        <f t="shared" si="1"/>
        <v>16.666666666666664</v>
      </c>
    </row>
    <row r="18" spans="1:13" ht="31" x14ac:dyDescent="0.35">
      <c r="A18" s="29">
        <f t="shared" si="5"/>
        <v>15</v>
      </c>
      <c r="B18" s="182"/>
      <c r="C18" s="171" t="str">
        <f>'Matriks Penilaian'!C21</f>
        <v>3.3  Sarana, Prasarana, dan Wahana Praktik</v>
      </c>
      <c r="D18" s="30" t="str">
        <f>'Matriks Penilaian'!D21</f>
        <v>3.3.1  Ruang kuliah, ruang kerja dosen, kantor dan perpustakaan</v>
      </c>
      <c r="E18" s="162"/>
      <c r="F18" s="184"/>
      <c r="G18" s="166">
        <v>5</v>
      </c>
      <c r="H18" s="188">
        <f>G18/SUM($G$15:$G$22)</f>
        <v>0.41666666666666669</v>
      </c>
      <c r="I18" s="43">
        <v>2</v>
      </c>
      <c r="J18" s="70">
        <f>I18/SUM($I$18:$I$22)</f>
        <v>0.11764705882352941</v>
      </c>
      <c r="K18" s="73">
        <f>$F$15*$H$18*J18*100</f>
        <v>1.2254901960784315</v>
      </c>
      <c r="L18" s="74">
        <v>2</v>
      </c>
      <c r="M18" s="76">
        <f t="shared" si="1"/>
        <v>2.4509803921568629</v>
      </c>
    </row>
    <row r="19" spans="1:13" ht="18.75" customHeight="1" x14ac:dyDescent="0.35">
      <c r="A19" s="29">
        <f t="shared" si="5"/>
        <v>16</v>
      </c>
      <c r="B19" s="182"/>
      <c r="C19" s="172"/>
      <c r="D19" s="30" t="str">
        <f>'Matriks Penilaian'!D26</f>
        <v>3.3.2  Ruang pembelajaran khusus</v>
      </c>
      <c r="E19" s="162"/>
      <c r="F19" s="184"/>
      <c r="G19" s="185"/>
      <c r="H19" s="189"/>
      <c r="I19" s="43">
        <v>3</v>
      </c>
      <c r="J19" s="70">
        <f t="shared" ref="J19:J22" si="6">I19/SUM($I$18:$I$22)</f>
        <v>0.17647058823529413</v>
      </c>
      <c r="K19" s="73">
        <f t="shared" ref="K19:K22" si="7">$F$15*$H$18*J19*100</f>
        <v>1.8382352941176472</v>
      </c>
      <c r="L19" s="74">
        <v>2</v>
      </c>
      <c r="M19" s="76">
        <f t="shared" si="1"/>
        <v>3.6764705882352944</v>
      </c>
    </row>
    <row r="20" spans="1:13" ht="15.5" x14ac:dyDescent="0.35">
      <c r="A20" s="29">
        <f t="shared" si="5"/>
        <v>17</v>
      </c>
      <c r="B20" s="182"/>
      <c r="C20" s="172"/>
      <c r="D20" s="30" t="str">
        <f>'Matriks Penilaian'!D27</f>
        <v>3.3.3 Peralatan praktikum/praktik atau yang sejenisnya</v>
      </c>
      <c r="E20" s="162"/>
      <c r="F20" s="184"/>
      <c r="G20" s="185"/>
      <c r="H20" s="189"/>
      <c r="I20" s="43">
        <v>3</v>
      </c>
      <c r="J20" s="70">
        <f t="shared" si="6"/>
        <v>0.17647058823529413</v>
      </c>
      <c r="K20" s="73">
        <f t="shared" si="7"/>
        <v>1.8382352941176472</v>
      </c>
      <c r="L20" s="74">
        <v>2</v>
      </c>
      <c r="M20" s="76">
        <f t="shared" si="1"/>
        <v>3.6764705882352944</v>
      </c>
    </row>
    <row r="21" spans="1:13" ht="31" x14ac:dyDescent="0.35">
      <c r="A21" s="29">
        <f t="shared" si="5"/>
        <v>18</v>
      </c>
      <c r="B21" s="182"/>
      <c r="C21" s="172"/>
      <c r="D21" s="59" t="str">
        <f>'Matriks Penilaian'!D28</f>
        <v>3.3.4 Ketersediaan rumah sakit sebagai wahana pembelajaran klinik</v>
      </c>
      <c r="E21" s="162"/>
      <c r="F21" s="184"/>
      <c r="G21" s="185"/>
      <c r="H21" s="189"/>
      <c r="I21" s="43">
        <v>5</v>
      </c>
      <c r="J21" s="70">
        <f t="shared" si="6"/>
        <v>0.29411764705882354</v>
      </c>
      <c r="K21" s="73">
        <f t="shared" si="7"/>
        <v>3.0637254901960786</v>
      </c>
      <c r="L21" s="74">
        <v>2</v>
      </c>
      <c r="M21" s="76">
        <f t="shared" si="1"/>
        <v>6.1274509803921573</v>
      </c>
    </row>
    <row r="22" spans="1:13" ht="32.5" customHeight="1" x14ac:dyDescent="0.35">
      <c r="A22" s="29">
        <f t="shared" si="5"/>
        <v>19</v>
      </c>
      <c r="B22" s="182"/>
      <c r="C22" s="173"/>
      <c r="D22" s="59" t="str">
        <f>'Matriks Penilaian'!D34</f>
        <v>3.3.5 	Ketersediaan wahana pembelajaran komunitas sebagai wahana pembelajaran</v>
      </c>
      <c r="E22" s="162"/>
      <c r="F22" s="184"/>
      <c r="G22" s="167"/>
      <c r="H22" s="190"/>
      <c r="I22" s="43">
        <v>4</v>
      </c>
      <c r="J22" s="70">
        <f t="shared" si="6"/>
        <v>0.23529411764705882</v>
      </c>
      <c r="K22" s="73">
        <f t="shared" si="7"/>
        <v>2.4509803921568629</v>
      </c>
      <c r="L22" s="74">
        <v>2</v>
      </c>
      <c r="M22" s="76">
        <f t="shared" si="1"/>
        <v>4.9019607843137258</v>
      </c>
    </row>
    <row r="23" spans="1:13" ht="20" x14ac:dyDescent="0.35">
      <c r="E23" s="60">
        <f>SUM(E4:E22)</f>
        <v>12</v>
      </c>
      <c r="F23" s="61">
        <f>SUM(F4:F22)</f>
        <v>1</v>
      </c>
      <c r="G23" s="45"/>
      <c r="H23" s="62">
        <f>SUM(H4:H22)/3</f>
        <v>1</v>
      </c>
      <c r="I23" s="45"/>
      <c r="J23" s="62">
        <f>SUM(J4:J22)/4</f>
        <v>0.99999999999999989</v>
      </c>
      <c r="K23" s="63">
        <f>SUM(K4:K22)</f>
        <v>100</v>
      </c>
      <c r="L23" s="75"/>
      <c r="M23" s="77">
        <f>SUM(M4:M22)</f>
        <v>200</v>
      </c>
    </row>
  </sheetData>
  <mergeCells count="31">
    <mergeCell ref="G12:G13"/>
    <mergeCell ref="G18:G22"/>
    <mergeCell ref="L2:L3"/>
    <mergeCell ref="M2:M3"/>
    <mergeCell ref="H12:H13"/>
    <mergeCell ref="H18:H22"/>
    <mergeCell ref="H15:H16"/>
    <mergeCell ref="G15:G16"/>
    <mergeCell ref="I2:J3"/>
    <mergeCell ref="K2:K3"/>
    <mergeCell ref="H7:H8"/>
    <mergeCell ref="G2:H3"/>
    <mergeCell ref="B11:B14"/>
    <mergeCell ref="C18:C22"/>
    <mergeCell ref="E11:E14"/>
    <mergeCell ref="F11:F14"/>
    <mergeCell ref="C12:C13"/>
    <mergeCell ref="B15:B22"/>
    <mergeCell ref="C15:C16"/>
    <mergeCell ref="E15:E22"/>
    <mergeCell ref="F15:F22"/>
    <mergeCell ref="B4:B10"/>
    <mergeCell ref="E4:E10"/>
    <mergeCell ref="F4:F10"/>
    <mergeCell ref="C7:C8"/>
    <mergeCell ref="G7:G8"/>
    <mergeCell ref="A2:A3"/>
    <mergeCell ref="B2:B3"/>
    <mergeCell ref="C2:C3"/>
    <mergeCell ref="D2:D3"/>
    <mergeCell ref="E2:F3"/>
  </mergeCells>
  <conditionalFormatting sqref="D4">
    <cfRule type="cellIs" dxfId="10" priority="11" operator="equal">
      <formula>"Tidak dinilai"</formula>
    </cfRule>
  </conditionalFormatting>
  <conditionalFormatting sqref="B4 B2:D2">
    <cfRule type="cellIs" dxfId="9" priority="12" operator="equal">
      <formula>"Tidak dinilai"</formula>
    </cfRule>
  </conditionalFormatting>
  <conditionalFormatting sqref="D11:D14">
    <cfRule type="cellIs" dxfId="8" priority="6" operator="equal">
      <formula>"Tidak dinilai"</formula>
    </cfRule>
  </conditionalFormatting>
  <conditionalFormatting sqref="D6">
    <cfRule type="cellIs" dxfId="7" priority="9" operator="equal">
      <formula>"Tidak dinilai"</formula>
    </cfRule>
  </conditionalFormatting>
  <conditionalFormatting sqref="D5">
    <cfRule type="cellIs" dxfId="6" priority="10" operator="equal">
      <formula>"Tidak dinilai"</formula>
    </cfRule>
  </conditionalFormatting>
  <conditionalFormatting sqref="D7:D9">
    <cfRule type="cellIs" dxfId="5" priority="8" operator="equal">
      <formula>"Tidak dinilai"</formula>
    </cfRule>
  </conditionalFormatting>
  <conditionalFormatting sqref="D10">
    <cfRule type="cellIs" dxfId="4" priority="7" operator="equal">
      <formula>"Tidak dinilai"</formula>
    </cfRule>
  </conditionalFormatting>
  <conditionalFormatting sqref="A2">
    <cfRule type="cellIs" dxfId="3" priority="5" operator="equal">
      <formula>"Tidak dinilai"</formula>
    </cfRule>
  </conditionalFormatting>
  <conditionalFormatting sqref="E2">
    <cfRule type="cellIs" dxfId="2" priority="4" operator="equal">
      <formula>"Tidak dinilai"</formula>
    </cfRule>
  </conditionalFormatting>
  <conditionalFormatting sqref="G2">
    <cfRule type="cellIs" dxfId="1" priority="3" operator="equal">
      <formula>"Tidak dinilai"</formula>
    </cfRule>
  </conditionalFormatting>
  <conditionalFormatting sqref="I2">
    <cfRule type="cellIs" dxfId="0" priority="2" operator="equal">
      <formula>"Tidak dinilai"</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2020-12-06T02:53:56Z</dcterms:modified>
</cp:coreProperties>
</file>