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ocument Yuni\BAN-PT 2021 YUNI\PERATURAN BAN-PT\"/>
    </mc:Choice>
  </mc:AlternateContent>
  <xr:revisionPtr revIDLastSave="0" documentId="13_ncr:1_{604FB7CE-9423-4A64-A79A-1A71FDEF70ED}" xr6:coauthVersionLast="36" xr6:coauthVersionMax="36" xr10:uidLastSave="{00000000-0000-0000-0000-000000000000}"/>
  <bookViews>
    <workbookView xWindow="0" yWindow="0" windowWidth="23040" windowHeight="8772" xr2:uid="{00000000-000D-0000-FFFF-FFFF00000000}"/>
  </bookViews>
  <sheets>
    <sheet name="Matriks Penilaian" sheetId="24" r:id="rId1"/>
    <sheet name="Pembobotan" sheetId="23" r:id="rId2"/>
    <sheet name="Pembobotan (2)" sheetId="2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25" l="1"/>
  <c r="M19" i="25"/>
  <c r="K21" i="25"/>
  <c r="K19" i="25"/>
  <c r="F22" i="25"/>
  <c r="G2" i="25" s="1"/>
  <c r="D21" i="25"/>
  <c r="I19" i="25"/>
  <c r="D19" i="25"/>
  <c r="C19" i="25"/>
  <c r="I18" i="25"/>
  <c r="C18" i="25"/>
  <c r="K17" i="25"/>
  <c r="D17" i="25"/>
  <c r="K16" i="25"/>
  <c r="I16" i="25"/>
  <c r="C16" i="25"/>
  <c r="K15" i="25"/>
  <c r="K14" i="25"/>
  <c r="I14" i="25"/>
  <c r="C14" i="25"/>
  <c r="K13" i="25"/>
  <c r="D13" i="25"/>
  <c r="K12" i="25"/>
  <c r="I12" i="25"/>
  <c r="D12" i="25"/>
  <c r="C12" i="25"/>
  <c r="I11" i="25"/>
  <c r="C11" i="25"/>
  <c r="I10" i="25"/>
  <c r="C10" i="25"/>
  <c r="I9" i="25"/>
  <c r="C9" i="25"/>
  <c r="I8" i="25"/>
  <c r="C8" i="25"/>
  <c r="K7" i="25"/>
  <c r="D7" i="25"/>
  <c r="K6" i="25"/>
  <c r="K23" i="25" s="1"/>
  <c r="I6" i="25"/>
  <c r="D6" i="25"/>
  <c r="C6" i="25"/>
  <c r="I5" i="25"/>
  <c r="C5" i="25"/>
  <c r="I4" i="25"/>
  <c r="C4" i="25"/>
  <c r="I3" i="25"/>
  <c r="C3" i="25"/>
  <c r="A3" i="25"/>
  <c r="A4" i="25" s="1"/>
  <c r="A5" i="25" s="1"/>
  <c r="A6" i="25" s="1"/>
  <c r="A7" i="25" s="1"/>
  <c r="A8" i="25" s="1"/>
  <c r="A9" i="25" s="1"/>
  <c r="A10" i="25" s="1"/>
  <c r="A11" i="25" s="1"/>
  <c r="A12" i="25" s="1"/>
  <c r="A13" i="25" s="1"/>
  <c r="A14" i="25" s="1"/>
  <c r="A15" i="25" s="1"/>
  <c r="A16" i="25" s="1"/>
  <c r="A17" i="25" s="1"/>
  <c r="A18" i="25" s="1"/>
  <c r="A19" i="25" s="1"/>
  <c r="A21" i="25" s="1"/>
  <c r="I2" i="25"/>
  <c r="C2" i="25"/>
  <c r="K20" i="23"/>
  <c r="K21" i="23"/>
  <c r="K19" i="23"/>
  <c r="K17" i="23"/>
  <c r="D7" i="23"/>
  <c r="C2" i="23"/>
  <c r="I5" i="23"/>
  <c r="K15" i="23"/>
  <c r="K14" i="23"/>
  <c r="D21" i="23"/>
  <c r="D19" i="23"/>
  <c r="C19" i="23"/>
  <c r="C5" i="23"/>
  <c r="G10" i="25" l="1"/>
  <c r="N10" i="25" s="1"/>
  <c r="P10" i="25" s="1"/>
  <c r="K26" i="25"/>
  <c r="G12" i="25"/>
  <c r="N16" i="25" s="1"/>
  <c r="P16" i="25" s="1"/>
  <c r="N20" i="25"/>
  <c r="P20" i="25" s="1"/>
  <c r="N9" i="25"/>
  <c r="P9" i="25" s="1"/>
  <c r="N6" i="25"/>
  <c r="P6" i="25" s="1"/>
  <c r="N7" i="25"/>
  <c r="P7" i="25" s="1"/>
  <c r="N8" i="25"/>
  <c r="P8" i="25" s="1"/>
  <c r="K24" i="25"/>
  <c r="N15" i="25"/>
  <c r="P15" i="25" s="1"/>
  <c r="I23" i="25"/>
  <c r="I25" i="25"/>
  <c r="N18" i="25"/>
  <c r="P18" i="25" s="1"/>
  <c r="I24" i="25"/>
  <c r="K25" i="25"/>
  <c r="K27" i="25"/>
  <c r="N2" i="25"/>
  <c r="N12" i="25"/>
  <c r="P12" i="25" s="1"/>
  <c r="G22" i="25"/>
  <c r="N5" i="25"/>
  <c r="P5" i="25" s="1"/>
  <c r="N4" i="25"/>
  <c r="P4" i="25" s="1"/>
  <c r="N17" i="25"/>
  <c r="P17" i="25" s="1"/>
  <c r="N3" i="25"/>
  <c r="P3" i="25" s="1"/>
  <c r="N13" i="25"/>
  <c r="P13" i="25" s="1"/>
  <c r="K25" i="23"/>
  <c r="K6" i="23"/>
  <c r="K7" i="23"/>
  <c r="N11" i="25" l="1"/>
  <c r="P11" i="25" s="1"/>
  <c r="N14" i="25"/>
  <c r="P14" i="25" s="1"/>
  <c r="N21" i="25"/>
  <c r="P21" i="25" s="1"/>
  <c r="N19" i="25"/>
  <c r="P19" i="25" s="1"/>
  <c r="N22" i="25"/>
  <c r="P2" i="25"/>
  <c r="P22" i="25" s="1"/>
  <c r="F22" i="23"/>
  <c r="G10" i="23" s="1"/>
  <c r="I19" i="23"/>
  <c r="I18" i="23"/>
  <c r="C18" i="23"/>
  <c r="D17" i="23"/>
  <c r="K16" i="23"/>
  <c r="I16" i="23"/>
  <c r="C16" i="23"/>
  <c r="I14" i="23"/>
  <c r="C14" i="23"/>
  <c r="K13" i="23"/>
  <c r="D13" i="23"/>
  <c r="K12" i="23"/>
  <c r="I12" i="23"/>
  <c r="D12" i="23"/>
  <c r="C12" i="23"/>
  <c r="I11" i="23"/>
  <c r="C11" i="23"/>
  <c r="I10" i="23"/>
  <c r="C10" i="23"/>
  <c r="I9" i="23"/>
  <c r="C9" i="23"/>
  <c r="I8" i="23"/>
  <c r="C8" i="23"/>
  <c r="K23" i="23"/>
  <c r="I6" i="23"/>
  <c r="D6" i="23"/>
  <c r="C6" i="23"/>
  <c r="I4" i="23"/>
  <c r="C4" i="23"/>
  <c r="I3" i="23"/>
  <c r="C3" i="23"/>
  <c r="A3" i="23"/>
  <c r="A4" i="23" s="1"/>
  <c r="I2" i="23"/>
  <c r="A6" i="24"/>
  <c r="A7" i="24" s="1"/>
  <c r="P24" i="25" l="1"/>
  <c r="P23" i="25"/>
  <c r="L10" i="23"/>
  <c r="N10" i="23" s="1"/>
  <c r="G12" i="23"/>
  <c r="L19" i="23" s="1"/>
  <c r="A5" i="23"/>
  <c r="A6" i="23" s="1"/>
  <c r="A7" i="23" s="1"/>
  <c r="A8" i="23" s="1"/>
  <c r="A8" i="24"/>
  <c r="A9" i="24" s="1"/>
  <c r="A10" i="24" s="1"/>
  <c r="A12" i="24" s="1"/>
  <c r="A13" i="24" s="1"/>
  <c r="A14" i="24" s="1"/>
  <c r="A15" i="24" s="1"/>
  <c r="K27" i="23"/>
  <c r="K26" i="23"/>
  <c r="K24" i="23"/>
  <c r="I25" i="23"/>
  <c r="I24" i="23"/>
  <c r="L11" i="23"/>
  <c r="N11" i="23" s="1"/>
  <c r="I23" i="23"/>
  <c r="G2" i="23"/>
  <c r="L16" i="23" l="1"/>
  <c r="N16" i="23" s="1"/>
  <c r="L17" i="23"/>
  <c r="N17" i="23" s="1"/>
  <c r="L20" i="23"/>
  <c r="N20" i="23" s="1"/>
  <c r="N19" i="23"/>
  <c r="L21" i="23"/>
  <c r="N21" i="23" s="1"/>
  <c r="L8" i="23"/>
  <c r="N8" i="23" s="1"/>
  <c r="L5" i="23"/>
  <c r="N5" i="23" s="1"/>
  <c r="L15" i="23"/>
  <c r="N15" i="23" s="1"/>
  <c r="L14" i="23"/>
  <c r="N14" i="23" s="1"/>
  <c r="L18" i="23"/>
  <c r="N18" i="23" s="1"/>
  <c r="L13" i="23"/>
  <c r="N13" i="23" s="1"/>
  <c r="L12" i="23"/>
  <c r="N12" i="23" s="1"/>
  <c r="A9" i="23"/>
  <c r="A10" i="23" s="1"/>
  <c r="A11" i="23" s="1"/>
  <c r="L9" i="23"/>
  <c r="N9" i="23" s="1"/>
  <c r="L4" i="23"/>
  <c r="N4" i="23" s="1"/>
  <c r="G22" i="23"/>
  <c r="A16" i="24"/>
  <c r="A17" i="24" s="1"/>
  <c r="A18" i="24" s="1"/>
  <c r="L7" i="23"/>
  <c r="N7" i="23" s="1"/>
  <c r="L2" i="23"/>
  <c r="L3" i="23"/>
  <c r="N3" i="23" s="1"/>
  <c r="L6" i="23"/>
  <c r="N6" i="23" s="1"/>
  <c r="A12" i="23" l="1"/>
  <c r="A13" i="23" s="1"/>
  <c r="A14" i="23" s="1"/>
  <c r="A19" i="24"/>
  <c r="A20" i="24" s="1"/>
  <c r="A25" i="24" s="1"/>
  <c r="A26" i="24" s="1"/>
  <c r="L22" i="23"/>
  <c r="N2" i="23"/>
  <c r="N22" i="23" s="1"/>
  <c r="N23" i="23" s="1"/>
  <c r="N24" i="23" l="1"/>
  <c r="A15" i="23"/>
  <c r="A16" i="23" s="1"/>
  <c r="A17" i="23" s="1"/>
  <c r="A18" i="23" s="1"/>
  <c r="A19" i="23" s="1"/>
  <c r="A21" i="23" s="1"/>
  <c r="A28" i="24"/>
  <c r="A29" i="24" s="1"/>
  <c r="A30" i="24" s="1"/>
</calcChain>
</file>

<file path=xl/sharedStrings.xml><?xml version="1.0" encoding="utf-8"?>
<sst xmlns="http://schemas.openxmlformats.org/spreadsheetml/2006/main" count="247" uniqueCount="185">
  <si>
    <t>Elemen</t>
  </si>
  <si>
    <t>Indikator</t>
  </si>
  <si>
    <t>Kriteria</t>
  </si>
  <si>
    <t>1.2  Profil Lulusan Program Studi.</t>
  </si>
  <si>
    <t>1.3  Capaian Pembelajaran</t>
  </si>
  <si>
    <t>2.1  Calon dosen tetap pada program studi yang diusulkan</t>
  </si>
  <si>
    <t>1.  Kurikulum</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</si>
  <si>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</si>
  <si>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</si>
  <si>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</si>
  <si>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</si>
  <si>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</si>
  <si>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</si>
  <si>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</si>
  <si>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</si>
  <si>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Sub-Elemen</t>
  </si>
  <si>
    <t>Penilaian</t>
  </si>
  <si>
    <t>Bobot Kriteria</t>
  </si>
  <si>
    <t>Bobot Butir</t>
  </si>
  <si>
    <t>3.1</t>
  </si>
  <si>
    <t>3.3</t>
  </si>
  <si>
    <t>3.2  Sistem Penjaminan Mutu</t>
  </si>
  <si>
    <t>Susunan mata kuliah memenuhi empat aspek</t>
  </si>
  <si>
    <t>Susunan mata kuliah memenuhi aspek 1, 2 dan satu aspek lainnya</t>
  </si>
  <si>
    <t>Susunan mata kuliah memenuhi aspek 1 dan aspek 2</t>
  </si>
  <si>
    <t>Susunan mata kuliah memenuhi aspek 1 atau 2</t>
  </si>
  <si>
    <t>a. Luas ruang kuliah per mahasiswa dan status kepemilikan yaitu SD = milik sendiri atau SW = sewa atau kontrak atau kerjasama</t>
  </si>
  <si>
    <t>b. Luas ruang dosen per dosen</t>
  </si>
  <si>
    <t>c. Luas ruang kantor per pegawai</t>
  </si>
  <si>
    <t>d. Luas perpustakaan</t>
  </si>
  <si>
    <t>Jumlah dan kualifikasi tenaga kependidikan</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</si>
  <si>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</si>
  <si>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Kesesuaian susunan mata kuliah yang mencakup aspek : (1) keberadaan 4 mata kuliah wajib, (2) kesesuaian susunan mata kuliah untuk mencapai capaian pembelajaran, (3) urutan mata kuliah, dan (4) beban sks per semester wajar</t>
  </si>
  <si>
    <t xml:space="preserve">Hanya mengidentifikasi profil lulusan atau penjelasan mengenai profil lulusan tidak relevan </t>
  </si>
  <si>
    <t>Tidak mengidentifikasi profil lulusan</t>
  </si>
  <si>
    <t>Tidak ada daftar/susunan mata kuliah</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</si>
  <si>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</si>
  <si>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</si>
  <si>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</si>
  <si>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</si>
  <si>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</si>
  <si>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1.7  Rencana Pembelajaran Semester (RPS)</t>
  </si>
  <si>
    <t>Status,  jumlah dan kualifikasi akademik calon  dosen tetap</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</si>
  <si>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</si>
  <si>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</si>
  <si>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</si>
  <si>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</si>
  <si>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</si>
  <si>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Tidak ada nilai &lt; 2</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</si>
  <si>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</si>
  <si>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</si>
  <si>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</si>
  <si>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Jika PJP &lt; 50% maka skore = 8 x PJP</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</si>
  <si>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</si>
  <si>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 xml:space="preserve">3.3.2  Ruang akademik khusus dan peralatan </t>
  </si>
  <si>
    <t>Proporsi jumlah jam pembelajaran praktikum/praktik/ praktik bengkel/praktik studio/praktik lapang atau magang terhadap total jam pembelajaran selama masa pendidikan</t>
  </si>
  <si>
    <t>Substansi praktikum/praktik/praktik lapangan dll yang merupakan bagian dari mata kuliah/blok/modul tertentu yang diselenggarakan program studi</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</si>
  <si>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</si>
  <si>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</si>
  <si>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</si>
  <si>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</si>
  <si>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</si>
  <si>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r>
      <t xml:space="preserve">Jika PJP </t>
    </r>
    <r>
      <rPr>
        <sz val="12"/>
        <rFont val="Calibri"/>
        <family val="2"/>
      </rPr>
      <t>≥</t>
    </r>
    <r>
      <rPr>
        <sz val="12"/>
        <rFont val="Arial Narrow"/>
        <family val="2"/>
      </rPr>
      <t xml:space="preserve"> 50%</t>
    </r>
  </si>
  <si>
    <t>Rumusan capaian pembelajaran program studi mengacu pada profil lulusan, merujuk pada deskripsi capaian pembelajaran SN-Dikti dan level 4 (empat) KKNI dan relevansinya dengan keunggulan atau keunikan program studi.</t>
  </si>
  <si>
    <t>Jumlah RPS mata kuliah yang  memenuhi 9 (sembilan) (sembilan) komponen jumlahnya kurang dari 5</t>
  </si>
  <si>
    <t>Status,  jumlah dan kualifikasi akademik calon  instruktur</t>
  </si>
  <si>
    <t>2.2  Calon instruktur pada program studi yang diusulkan</t>
  </si>
  <si>
    <t>2.  Pendidik</t>
  </si>
  <si>
    <t>Berkemitraan dengan sekurang-kurangnya 1  (satu) mitra di tingkat internasional atau lebih dari 1 (satu) mitra di tingkat nasional</t>
  </si>
  <si>
    <t>Berkemitraan dengan sekurang-kurangnya 1  (satu) mitra di tingkat nasional atau lebih dari 3 (tiga) mitra di tingkat lokal</t>
  </si>
  <si>
    <t>Berkemitraan dengan sekurang-kurangnya 3 (tiga) mitra di tingkat lokal</t>
  </si>
  <si>
    <t>3.5</t>
  </si>
  <si>
    <t>Tidak melampirkan RPS</t>
  </si>
  <si>
    <t>Tidak ada bukti kemitraan, skor = 0, Usulan ditolak.</t>
  </si>
  <si>
    <t>Jumlah dan kualifikasi tenaga kependidikan tidak memenuhi persyaratan, skor = 0</t>
  </si>
  <si>
    <t>skor = nilai rerata, jika skore &lt; 2 maka usul prodi ditolak</t>
  </si>
  <si>
    <t>Kurang memadai, ruang akademik khusus yang disiapkan tidak relevan dengan kebutuhan atau tidak ada datanya, dan jika skor &lt; 2 maka usul prodi ditolak</t>
  </si>
  <si>
    <t>Jika tidak ada instruktur yang memenuhi persyaratan maka skore = 0 dan usul prodi ditolak</t>
  </si>
  <si>
    <t>Syarat Perlu:</t>
  </si>
  <si>
    <t>Skore butir 1.4.2; 1.6; 2.2; 3.2; 3.3.2; 3.5.1 dan 3.5.3 tidak boleh &lt; 2</t>
  </si>
  <si>
    <t>Indikator untuk Diploma Dua</t>
  </si>
  <si>
    <t>1.1  Keunggulan Program Studi.</t>
  </si>
  <si>
    <t>Pengusul menguraikan profil lulusan program studi yang berupa profesi atau jenis pekerjaan atau bentuk kerja lainnya dilengkapi dengan (1) uraian ringkas seluruh profil, yang sesuai dengan program pendidikannya dan (2) keterkaitan profil dengan Keunggulan prodi</t>
  </si>
  <si>
    <t>Pengusul menguraikan profil lulusan program studi yang berupa profesi atau jenis pekerjaan atau bentuk kerja lainnya dilengkapi dengan (1) uraian ringkas pada sebagian profil yang sesuai dengan program pendidikannya dan (2) keterkaitan profil dengan Keunggulan program studi.</t>
  </si>
  <si>
    <t>Rumusan capaian pembelajaran: (a) sesuai dengan profil lulusan, (b) deskripsi kompetensinya sesuai SN-Dikti yang mencakup 4 (empat) domain capaian pembelajaran dan sesuai level 4 (empat) KKNI, (3) relevan dengan Keunggulan prodi, dan (4) mencantumkan paling sedikit SN Dikti sebagai rujukan</t>
  </si>
  <si>
    <t>5 (lima) RPS mata kuliah penciri program studi terdiri atas 5 (lima) RPS mata kuliah yang dilaksanakan di PT yang memenuhi 9 (sembilan) komponen</t>
  </si>
  <si>
    <t xml:space="preserve">1.4  Rancangan Pembelajaran Pendidikan Tinggi Vokasi Bekerjasama dengan Mitra </t>
  </si>
  <si>
    <t>Rancangan pembelajaran pendidikan tinggi vokasi bekerja-sama dengan mitra kerjasama (misal teaching industry) sesuai dengan ketentuan peraturan perundang-undangan yang dimuat dalam satu atau lebih dokumen kerjasama yang relevan dari satu atau lebih mitra kerjasama.</t>
  </si>
  <si>
    <t>Tidak melampirkan dokumen kerjasama</t>
  </si>
  <si>
    <t xml:space="preserve">1.5  Struktur Kurikulum </t>
  </si>
  <si>
    <t>1.5.2 Pembelajaran yang dilaksanakan dalam bentuk praktikum/praktik/praktik bengkel/praktik studio/praktek lapang atau magang</t>
  </si>
  <si>
    <t>1.5.1 Susunan mata kuliah</t>
  </si>
  <si>
    <t>Keterpenuhan jumlah dan tingkat kemitraan dengan DUDIKA</t>
  </si>
  <si>
    <t>Rumusan capaian pembelajaran: (a) sesuai dengan profil lulusan, (b) deskripsi kompetensinya sesuai SN-Dikti yang mencakup 4 (empat) domain capaian pembelajaran dan sesuai level 4 (empat) KKNI, dan (3) relevan dg keunggulan prodi</t>
  </si>
  <si>
    <t>Tidak mendeskripsikan/ menguraikan keunggulan program studi</t>
  </si>
  <si>
    <t>Profesi atau jenis pekerjaan atau bentuk kerja lainnya. Profil lulusan dilengkapi dengan uraian ringkas kompetensi seluruh profil yang sesuai dengan program pendidikan Diploma Dua, dan keterkaitan profil tersebut dengan keunggulan program studi.</t>
  </si>
  <si>
    <t>Pengusul menguraikan profil lulusan program studi yang berupa profesi atau jenis pekerjaan atau bentuk kerja lainnya dan  keterkaitan profil dengan keunggulan program studi</t>
  </si>
  <si>
    <t>Rancangan pembelajaran sepenuhnya dilaksanakan di kampus</t>
  </si>
  <si>
    <t>3.2.1 Keterlaksanaan SPMI</t>
  </si>
  <si>
    <t>3.2.2 Pedoman RPL</t>
  </si>
  <si>
    <t>3.5.1 Kemitraan dengan DUDIKA</t>
  </si>
  <si>
    <t>3.5.2 Kemitraan dengan SMK</t>
  </si>
  <si>
    <t>Ruang lingkup kerjasama atau keterlibatan mitra kerjasama dalam hal  (1) pemanfaatan sumberdaya pembelajaran di antaranya namun tidak terbatas pada tempat praktikum/praktik studio/praktik bengkel/praktik kerja lapangan/magang, dan/ atau bentuk lainnya sesuai SN Dikti; (2) pengembangan kurikulum, (3) penyerapan lulusan sesuai dengan kebutuhan dan persyaratan; (4) peningkatan kompetensi calon mahasiswa dan mahasiswa.</t>
  </si>
  <si>
    <t>1.6  Substansi Praktikum/ Praktik/Praktik Studio</t>
  </si>
  <si>
    <t>3.2.1  Keterlaksanaan SPMI</t>
  </si>
  <si>
    <t>3.5  Kemitraan</t>
  </si>
  <si>
    <t>3.2.2  Pedoman RPL</t>
  </si>
  <si>
    <t>1.5</t>
  </si>
  <si>
    <t>3.2</t>
  </si>
  <si>
    <t>D2 FT</t>
  </si>
  <si>
    <t>D2</t>
  </si>
  <si>
    <t>skore = (keterpenuhan jumlah dan tingkat kemitraan + ruang lingkup kerjasama)/2</t>
  </si>
  <si>
    <t>Jumlah calon dosen tetap sebanyak 3 (tiga) orang berkualifikasi akademik lulusan magister atau magister terapan yang relevan dengan program studi yang diusulkan, atau setara dengan level 8 (delapan) KKNI dan semuanya telah menandatangani Surat Kesediaan Pengusulan (PTN) atau Pengangkatan (PTS) sebagai calon dosen tetap.</t>
  </si>
  <si>
    <t>Jumlah calon dosen tetap sebanyak 3 (tiga) orang berkualifikasi akademik lulusan magister atau magister terapan yang relevan dengan program studi yang diusulkan, atau setara dengan level 8 (delapan) KKNI dan semuanya merupakan dosen tetap yang telah memiliki NIDN</t>
  </si>
  <si>
    <t>Jumlah calon dosen tetap sebanyak 3 (tiga) orang berkualifikasi akademik lulusan magister atau magister terapan yang relevan dengan program studi yang diusulkan, atau setara dengan level 8 (delapan) KKNI dan berkualifikasi akademik doktor atau doktor terapan atau yang setara dengan level 9 KKNI, dan semuanya merupakan dosen tetap yang telah memiliki NIDN</t>
  </si>
  <si>
    <t>Ruang lingkup kerjasama atau keterlibatan mitra kerjasama dalam hal  (1) pemanfaatan sumberdaya pembelajaran di antaranya namun tidak terbatas pada tempat praktikum/praktik studio/praktik bengkel/praktik kerja lapangan/ magang, dan/ atau bentuk lainnya sesuai SN Dikti; (2) pengembangan kurikulum, (3) penyerapan lulusan sesuai dengan kebutuhan dan persyaratan; (4) peningkatan kompetensi calon mahasiswa dan mahasiswa.</t>
  </si>
  <si>
    <t xml:space="preserve">Ruang lingkup kerjasama atau keterlibatan mitra kerjasama dalam hal  (1) pemanfaatan sumberdaya pembelajaran di antaranya namun tidak terbatas pada tempat praktikum/praktik studio/praktik bengkel/praktik kerja lapangan/ magang, dan/ atau bentuk lainnya sesuai SN Dikti; (2) pengembangan kurikulum, (3) penyerapan lulusan sesuai dengan kebutuhan dan persyaratan; </t>
  </si>
  <si>
    <t>Ruang lingkup kerjasama atau keterlibatan mitra kerjasama dalam hal  (1) pemanfaatan sumberdaya pembelajaran di antaranya namun tidak terbatas pada tempat praktikum/praktik studio/praktik bengkel/praktik kerja lapangan/ magang, dan/ atau bentuk lainnya sesuai SN Dikti; dan (2) pengembangan kurikulum.</t>
  </si>
  <si>
    <t>Ruang lingkup kerjasama atau keterlibatan mitra kerjasama dalam hal  (1) pemanfaatan sumberdaya pembelajaran di antaranya namun tidak terbatas pada tempat praktikum/praktik studio/praktik bengkel/praktik kerja lapangan/ magang, dan/ atau bentuk lainnya sesuai SN Dikti saja</t>
  </si>
  <si>
    <t>Bobot Elemen</t>
  </si>
  <si>
    <t>Bobot Sub-Elemen</t>
  </si>
  <si>
    <t>Asumsi Nilai</t>
  </si>
  <si>
    <t>Nilai Akhir</t>
  </si>
  <si>
    <t>Keunggulan program studi disusun berdasarkan perbandingan tiga aspek pertama</t>
  </si>
  <si>
    <t>Keunggulan program studi disusun berdasarkan empat aspek</t>
  </si>
  <si>
    <t>Keunggulan program studi disusun berdasarkan perbandingan kurang dari tiga aspek</t>
  </si>
  <si>
    <t>Keunggulan program studi disusun berdasarkan empat aspek, dilengkapi dengan data pendukung yang sahih</t>
  </si>
  <si>
    <t>JP = Jam pembelajaran praktikum, praktik studio, praktik bengkel, atau praktik lapangan, magang (termasuk Tugas Akhir/Proyek Akhir), JB = Jam pembelajaran total selama masa pendidikan.
PJP = (JP / JB) x 100%</t>
  </si>
  <si>
    <t>5 (lima) RPS mata kuliah penciri program studi terdiri atas 3 (tiga) RPS mata kuliah yang dilaksanakan di PT dan 2 (dua) RPS mata kuliah yang dilaksanakan di DUDIKA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</si>
  <si>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5 (lima) RPS mata kuliah penciri program studi terdiri atas 3 (tiga) RPS mata kuliah yang dilaksanakan di PT dan 2 (dua) RPS mata kuliah yang dilaksanakan di DUDIKA yang memenuhi 9 (sembilan) komponen</t>
  </si>
  <si>
    <t>5 (lima) RPS mata kuliah penciri program studi terdiri atas 4 (empat) RPS mata kuliah yang dilaksanakan di PT dan 1 (satu) RPS mata kuliah yang dilaksanakan di DUDIKA yang memenuhi 9 (sembilan) komponen</t>
  </si>
  <si>
    <t>Rancangan Pedoman Rekognisi Pembelajaran Lampau (RPL) yang ditujukan untuk memberikan pengakuan dalam satuan sks dari kegiatan calon mahasiswa dan mahasiswa Program Diploma Dua yang diusulkan. Rancangan Pedoman sekurang-kurangnya berisi tentang (1) mekanisme pemberian RPL, (2) jenis kegiatan yang dapat diakui melalui RPL, dan (3) jumlah sks yang dapat diakui melalui RPL.</t>
  </si>
  <si>
    <t>Rancangan Pedoman Rekognisi Pembelajaran Lampau (RPL) mencakup 3 (tiga) aspek  untuk calon mahasiswa dan mahasiswa program Diploma Dua dan didukung dokumen yang menjelaskan jenis sertifikat kompetensi yang diterbitkan oleh LSP, sertifikat keahlian dari asosiasi profesi, atau sertifikat/surat keterangan/bukti pengalaman lain yang dicapai oleh calon mahasiswa.</t>
  </si>
  <si>
    <t>Keterpenuhan bentuk dan ruang lingkup kemitraan  antara per-guruan tinggi pengusul, dengan beberapa DUDIKA dan SMK, yang  mencakup pelatihan dan sertifikasi kompetensi atau pengalaman lain yang dicapai oleh siswa/i SMK yang dapat diakui setara dengan capaian pembelajaran kurikulum program studi yang diusulkan sebagai dasar untuk melanjutkan ke pendidikan Diploma Dua</t>
  </si>
  <si>
    <t>Rumusan capaian pembelajaran kurang sesuai dengan SN Dikti dan level 4 (empat)KKNI</t>
  </si>
  <si>
    <t xml:space="preserve">Tidak mencantumkan/ mendeskripsikan capaian pembelajaran atau rumusan capaian pembelajaran tidak sesuai dengan SN Dikti dan level 4 (empat)KKNI    </t>
  </si>
  <si>
    <t>Rancangan pembelajaran menggunakan dual system (sebagian di kampus penyelenggara dan sebagian di mitra kerjasama), namun dokumen kerja sama tidak lengkap</t>
  </si>
  <si>
    <r>
      <t xml:space="preserve">Rancangan pembelajaran menggunakan </t>
    </r>
    <r>
      <rPr>
        <i/>
        <sz val="12"/>
        <rFont val="Arial Narrow"/>
        <family val="2"/>
      </rPr>
      <t>dual system</t>
    </r>
    <r>
      <rPr>
        <sz val="12"/>
        <rFont val="Arial Narrow"/>
        <family val="2"/>
      </rPr>
      <t xml:space="preserve"> (sebagian di kampus penyelenggara dan sebagian di mitra kerjasama), didukung dengan dokumen kerja sama</t>
    </r>
  </si>
  <si>
    <t>Rancangan pembelajaran dengan  satu mitra kerja sama dan memanfaatkan teaching industry di mitra kerja sama, didukung dengan dokumen kerja sama</t>
  </si>
  <si>
    <r>
      <t xml:space="preserve">Rancangan pembelajaran dengan lebih dari satu mitra kerja sama dan memanfaatkan </t>
    </r>
    <r>
      <rPr>
        <i/>
        <sz val="12"/>
        <rFont val="Arial Narrow"/>
        <family val="2"/>
      </rPr>
      <t>teaching industry</t>
    </r>
    <r>
      <rPr>
        <sz val="12"/>
        <rFont val="Arial Narrow"/>
        <family val="2"/>
      </rPr>
      <t xml:space="preserve"> di mitra kerja sama, didukung dengan dokumen kerja sama yang lengkap</t>
    </r>
  </si>
  <si>
    <t>Jumlah calon instruktur sebanyak 2 (dua) orang berkualifikasi akademik lulusan Diploma Tiga yang relevan dengan program studi  yang diusulkan, atau setara dengan level 5 (lima) KKNI dan pengalaman paling rendah 3 tahun setelah lulus Diploma Tiga dan mempunyai sertifikat kompetensi yang masih berlaku.</t>
  </si>
  <si>
    <t>Jumlah calon instruktur &gt; 3 (tiga) orang berkualifikasi akademik lulusan Diploma Tiga yang relevan dengan program studi  yang diusulkan, atau setara dengan level 5 (lima) KKNI dan pengalaman paling rendah 3 tahun setelah lulus Diploma Tiga dan mempunyai sertifikat kompetensi yang masih berlaku.</t>
  </si>
  <si>
    <t>Jumlah calon instruktur &gt; 3 (tiga) orang: (a) berkualifikasi akademik lulusan Diploma Tiga, Sarjana/ Sarjana Terapan, dan/atau Magister/Magister Terapan  yang relevan dengan program studi  yang diusulkan, atau setara dengan level 5 (lima), 6 (enam), atau 7 (tujuh) KKNI dan pengalaman paling rendah 3 tahun setelah lulus Diploma Tiga dan mempunyai sertifikat kompetensi yang masih berlaku.</t>
  </si>
  <si>
    <t>Rancangan Pedoman Rekognisi Pembelajaran Lampau (RPL) mencakup 3 (tiga) aspek untuk calon mahasiswa program Diploma Dua dan dilengkapi dokumen rancangan RPL.</t>
  </si>
  <si>
    <t>Rancangan Pedoman Rekognisi Pembelajaran Lampau (RPL) mencakup 3 (tiga) aspek untuk calon mahasiswa dan mahasiswa program Diploma Dua dan didukung dokumen rancangan RPL.</t>
  </si>
  <si>
    <t xml:space="preserve">Tidak ada bukti kemitraan, skor = 0, </t>
  </si>
  <si>
    <t>Ruang lingkup kerjasama</t>
  </si>
  <si>
    <t>Jumlah sasaran dan level benchmarking yang mencakup aspek: (1) pengembangan keahlian, (2) kajian capaian pembelajaran, (3) kajian kurikulum berbasis kebutuhan DUDIKA untuk lulusan program diploma dua (level 4 (empat), dan (4) perbandingan program studi sejenis</t>
  </si>
  <si>
    <t>Rumusan capaian pembelajaran: (a) sesuai dengan profil lulusan, (b) deskripsi kompetensinya sesuai level 4 (empat) KKNI disertai jabaran capaian pembelajaran sesuai SN-Dikti, tetapi (c) tidak atau kurang relevan dengan keunggulan prodi</t>
  </si>
  <si>
    <t>Rancangan Pedoman Rekognisi Pembelajaran Lampau (RPL) mencakup kurang dari 3 (tiga) aspek, dan disertai dengan dokumen pendukung.</t>
  </si>
  <si>
    <t>Uraian rancangan pedoman Rekognisi Pembelajaran Lampau (RPL) mencakup kurang 3 (tiga) aspek dan tidak disertai dengan dokumen pendukung.</t>
  </si>
  <si>
    <t>Luas ruang kuliah &gt; 1 m2 dan berstatus milik sendiri</t>
  </si>
  <si>
    <t>Luas ruang kuliah &gt; 1 m2 dan berstatus SW</t>
  </si>
  <si>
    <t xml:space="preserve">Luas ruang kuliah = 1 m2 </t>
  </si>
  <si>
    <t xml:space="preserve">Luas ruang kuliah antara 0 - 1 m2 </t>
  </si>
  <si>
    <t>Luas ruang dosen &gt; 4 m2 dan berstatus milik sendiri</t>
  </si>
  <si>
    <t>Luas ruang dosen &gt; 4 m2 dan berstatus SW</t>
  </si>
  <si>
    <t xml:space="preserve">Luas ruang dosen = 4 m2 </t>
  </si>
  <si>
    <t xml:space="preserve">Luas ruang dosen antara 0 - 4 m2 </t>
  </si>
  <si>
    <t>Luas ruang kantor &gt; 4 m2 dan berstatus milik sendiri</t>
  </si>
  <si>
    <t>Luas ruang kantor &gt; 4 m2 dan berstatus 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</si>
  <si>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</si>
  <si>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</si>
  <si>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</si>
  <si>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</si>
  <si>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</si>
  <si>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</si>
  <si>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Jumlah tenaga kependidikan lebih dari 3 (tiga) orang dan salah satu diantaranya berkualifikasi magister dan 1 (satu) orang pustakawan ditingkat perguruan tinggi dengan kualifikasi Diploma Tiga perpustakaan atau yang sejenis</t>
  </si>
  <si>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</si>
  <si>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</si>
  <si>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Memenuhi 5 (lima) aspek</t>
  </si>
  <si>
    <t>Memenuhi 4 (empat) aspek</t>
  </si>
  <si>
    <t>Memenuhi 3 (tiga) aspek</t>
  </si>
  <si>
    <t>Memenuhi 1 - 2 aspek</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</si>
  <si>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</si>
  <si>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</si>
  <si>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</si>
  <si>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</si>
  <si>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</si>
  <si>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r>
      <t xml:space="preserve">Tidak menjelaskan rencana perwujudan </t>
    </r>
    <r>
      <rPr>
        <i/>
        <sz val="12"/>
        <rFont val="Arial Narrow"/>
        <family val="2"/>
      </rPr>
      <t>good governance</t>
    </r>
  </si>
  <si>
    <t>Tidak ada data</t>
  </si>
  <si>
    <t>Kemitraan  antara perguruan tinggi pengusul, dengan 1 (satu) DUDIKA dan 1 (satu) SMK, yang mencakup pelatihan dan sertifikasi kompetensi atau pengalaman lain yang dicapai oleh siswa/i SMK yang dapat diakui setara dengan capaian pembelajaran kurikulum program studi yang diusulkan sebagai dasar untuk melanjutkan ke pendidikan Diploma Dua</t>
  </si>
  <si>
    <t>Kemitraan  antara perguruan tinggi pengusul, dengan lebih dari 1 (satu) DUDIKA dan 1 (satu) SMK, yang mencakup pelatihan dan sertifikasi kompetensi atau pengalaman lain yang dicapai oleh siswa/i SMK yang dapat diakui setara dengan capaian pembelajaran kurikulum program studi yang diusulkan sebagai dasar untuk melanjutkan ke pendidikan Diploma Dua</t>
  </si>
  <si>
    <t>Kemitraan  antara perguruan tinggi pengusul, dengan lebih dari 1 (satu) DUDIKA dan lebih dari 1 (satu) SMK, yang mencakup pelatihan dan sertifikasi kompetensi atau pengalaman lain yang dicapai oleh siswa/i SMK yang dapat diakui setara dengan capaian pembelajaran kurikulum program studi yang diusulkan sebagai dasar untuk melanjutkan ke pendidikan Diploma Dua</t>
  </si>
  <si>
    <t xml:space="preserve">Lampiran 2 Peraturan Badan Akreditasi Nasional Perguruan Tinggi Nomor 6 Tahun 2021 tentang Instrumen Pemenuhan Syarat Minimum Akreditasi Program Studi Program Diploma Dua pada Perguruan Tinggi Vokasi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</si>
</sst>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17"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2"/>
      <name val="Arial Narrow"/>
      <family val="2"/>
      <charset val="1"/>
    </font>
    <font>
      <sz val="12"/>
      <name val="Arial Narrow"/>
      <family val="2"/>
      <charset val="1"/>
    </font>
    <font>
      <sz val="12"/>
      <name val="Calibri"/>
      <family val="2"/>
    </font>
    <font>
      <sz val="11"/>
      <color theme="1"/>
      <name val="Calibri"/>
      <family val="2"/>
      <scheme val="minor"/>
    </font>
    <font>
      <b/>
      <sz val="12"/>
      <color rgb="FFFF0000"/>
      <name val="Arial Narrow"/>
      <family val="2"/>
    </font>
    <font>
      <b/>
      <sz val="12"/>
      <color theme="1"/>
      <name val="Arial Narrow"/>
      <family val="2"/>
    </font>
    <font>
      <sz val="12"/>
      <color theme="1"/>
      <name val="Arial Narrow"/>
      <family val="2"/>
    </font>
    <font>
      <b/>
      <sz val="11"/>
      <color rgb="FFFF0000"/>
      <name val="Arial Narrow"/>
      <family val="2"/>
    </font>
    <font>
      <sz val="11"/>
      <name val="Calibri Light"/>
      <family val="2"/>
      <scheme val="major"/>
    </font>
  </fonts>
  <fills count="8">
    <fill>
      <patternFill patternType="none"/>
    </fill>
    <fill>
      <patternFill patternType="gray125"/>
    </fill>
    <fill>
      <patternFill patternType="solid">
        <fgColor rgb="FF00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66FF6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xf numFmtId="41" fontId="11" fillId="0" borderId="0" applyFont="0" applyFill="0" applyBorder="0" applyAlignment="0" applyProtection="0"/>
  </cellStyleXfs>
  <cellXfs count="181">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vertical="center" wrapText="1"/>
    </xf>
    <xf numFmtId="0" fontId="9" fillId="0" borderId="1" xfId="0" applyFont="1" applyBorder="1" applyAlignment="1">
      <alignment horizontal="left" vertical="top" wrapText="1"/>
    </xf>
    <xf numFmtId="0" fontId="9" fillId="0" borderId="1" xfId="0" applyFont="1" applyBorder="1" applyAlignment="1" applyProtection="1">
      <alignment vertical="top" wrapText="1"/>
      <protection locked="0"/>
    </xf>
    <xf numFmtId="0" fontId="9" fillId="0" borderId="1" xfId="0" applyFont="1" applyBorder="1" applyAlignment="1">
      <alignment vertical="top" wrapText="1"/>
    </xf>
    <xf numFmtId="0" fontId="9" fillId="0" borderId="1" xfId="0" applyFont="1" applyBorder="1" applyAlignment="1">
      <alignment vertical="center" wrapText="1"/>
    </xf>
    <xf numFmtId="0" fontId="9"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lignment vertical="center" wrapText="1"/>
    </xf>
    <xf numFmtId="0" fontId="9" fillId="0" borderId="1" xfId="0" applyFont="1" applyFill="1" applyBorder="1" applyAlignment="1">
      <alignment vertical="top"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vertical="center" wrapText="1"/>
    </xf>
    <xf numFmtId="0" fontId="8" fillId="0" borderId="2" xfId="0" applyFont="1" applyBorder="1" applyAlignment="1">
      <alignment horizontal="left" vertical="center" wrapText="1"/>
    </xf>
    <xf numFmtId="2" fontId="3" fillId="3" borderId="1" xfId="0" applyNumberFormat="1" applyFont="1" applyFill="1" applyBorder="1" applyAlignment="1">
      <alignment horizontal="center" vertical="center" wrapText="1"/>
    </xf>
    <xf numFmtId="20" fontId="3" fillId="0" borderId="0" xfId="0" quotePrefix="1" applyNumberFormat="1" applyFont="1" applyAlignment="1">
      <alignment horizontal="center" vertical="center" wrapText="1"/>
    </xf>
    <xf numFmtId="0" fontId="8" fillId="0" borderId="1" xfId="0" applyFont="1" applyBorder="1" applyAlignment="1">
      <alignment horizontal="left" vertical="center" wrapText="1"/>
    </xf>
    <xf numFmtId="0" fontId="9" fillId="0"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vertical="top"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3"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2" fontId="3" fillId="5" borderId="2"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5" fillId="7" borderId="1" xfId="1" applyNumberFormat="1" applyFont="1" applyFill="1" applyBorder="1" applyAlignment="1">
      <alignment vertical="center" wrapText="1"/>
    </xf>
    <xf numFmtId="0" fontId="1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14" fillId="0" borderId="1"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horizontal="left" vertical="top" wrapText="1"/>
    </xf>
    <xf numFmtId="0" fontId="9" fillId="0" borderId="2" xfId="0" applyFont="1" applyBorder="1" applyAlignment="1">
      <alignment vertical="center" wrapText="1"/>
    </xf>
    <xf numFmtId="0" fontId="9" fillId="0" borderId="5" xfId="0" applyFont="1" applyBorder="1" applyAlignment="1">
      <alignment vertical="top" wrapText="1"/>
    </xf>
    <xf numFmtId="0" fontId="9" fillId="0" borderId="9" xfId="0" applyFont="1" applyBorder="1" applyAlignment="1">
      <alignment vertical="top" wrapText="1"/>
    </xf>
    <xf numFmtId="0" fontId="9" fillId="0" borderId="8" xfId="0" applyFont="1" applyBorder="1" applyAlignment="1">
      <alignment vertical="top" wrapText="1"/>
    </xf>
    <xf numFmtId="2" fontId="3" fillId="4" borderId="0" xfId="0" applyNumberFormat="1" applyFont="1" applyFill="1" applyAlignment="1">
      <alignment horizontal="center" vertical="center" wrapText="1"/>
    </xf>
    <xf numFmtId="2" fontId="3" fillId="5" borderId="0" xfId="0" applyNumberFormat="1" applyFont="1" applyFill="1" applyAlignment="1">
      <alignment horizontal="center" vertical="center" wrapText="1"/>
    </xf>
    <xf numFmtId="2" fontId="3" fillId="5" borderId="1"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vertical="center"/>
    </xf>
    <xf numFmtId="164" fontId="15" fillId="7" borderId="1" xfId="1" applyNumberFormat="1" applyFont="1" applyFill="1" applyBorder="1" applyAlignment="1">
      <alignment vertical="center" wrapText="1"/>
    </xf>
    <xf numFmtId="0" fontId="9" fillId="0" borderId="8" xfId="0" applyFont="1" applyBorder="1" applyAlignment="1">
      <alignment horizontal="left" vertical="center" wrapText="1"/>
    </xf>
    <xf numFmtId="0" fontId="14" fillId="0" borderId="2" xfId="0" applyFont="1" applyBorder="1" applyAlignment="1">
      <alignment vertical="center" wrapText="1"/>
    </xf>
    <xf numFmtId="0" fontId="9" fillId="0" borderId="3" xfId="0" applyFont="1" applyFill="1" applyBorder="1" applyAlignment="1">
      <alignment vertical="center" wrapText="1"/>
    </xf>
    <xf numFmtId="0" fontId="1" fillId="0" borderId="1" xfId="0" applyFont="1" applyBorder="1" applyAlignment="1">
      <alignment vertical="center" wrapText="1"/>
    </xf>
    <xf numFmtId="164" fontId="5" fillId="2" borderId="0" xfId="1" applyNumberFormat="1" applyFont="1" applyFill="1" applyAlignment="1">
      <alignment vertical="center" wrapText="1"/>
    </xf>
    <xf numFmtId="0" fontId="5" fillId="7" borderId="0" xfId="0" applyFont="1" applyFill="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6" fillId="0" borderId="0" xfId="0" applyFont="1" applyAlignment="1">
      <alignment horizontal="left" vertical="center"/>
    </xf>
    <xf numFmtId="0" fontId="2" fillId="0" borderId="0" xfId="0" applyFont="1" applyFill="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 fillId="3" borderId="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3"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cellXfs>
  <cellStyles count="2">
    <cellStyle name="Comma [0]" xfId="1" builtinId="6"/>
    <cellStyle name="Normal" xfId="0" builtinId="0"/>
  </cellStyles>
  <dxfs count="3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80" zoomScaleNormal="80" workbookViewId="0">
      <pane ySplit="4" topLeftCell="A5" activePane="bottomLeft" state="frozen"/>
      <selection pane="bottomLeft"/>
    </sheetView>
  </sheetViews>
  <sheetFormatPr defaultColWidth="9" defaultRowHeight="15.6" x14ac:dyDescent="0.3"/>
  <cols>
    <col min="1" max="1" width="7.33203125" style="25" customWidth="1"/>
    <col min="2" max="2" width="18" style="26" customWidth="1"/>
    <col min="3" max="3" width="22" style="27" customWidth="1"/>
    <col min="4" max="4" width="24" style="16" customWidth="1"/>
    <col min="5" max="5" width="13.6640625" style="27" customWidth="1"/>
    <col min="6" max="6" width="36.44140625" style="27" customWidth="1"/>
    <col min="7" max="11" width="29.44140625" style="16" customWidth="1"/>
    <col min="12" max="16384" width="9" style="16"/>
  </cols>
  <sheetData>
    <row r="1" spans="1:11" x14ac:dyDescent="0.3">
      <c r="A1" s="108" t="s">
        <v>184</v>
      </c>
    </row>
    <row r="3" spans="1:11" ht="29.25" customHeight="1" x14ac:dyDescent="0.3">
      <c r="A3" s="138" t="s">
        <v>13</v>
      </c>
      <c r="B3" s="138" t="s">
        <v>2</v>
      </c>
      <c r="C3" s="139" t="s">
        <v>0</v>
      </c>
      <c r="D3" s="138" t="s">
        <v>15</v>
      </c>
      <c r="E3" s="139" t="s">
        <v>80</v>
      </c>
      <c r="F3" s="139"/>
      <c r="G3" s="138" t="s">
        <v>46</v>
      </c>
      <c r="H3" s="138"/>
      <c r="I3" s="138"/>
      <c r="J3" s="138"/>
      <c r="K3" s="138"/>
    </row>
    <row r="4" spans="1:11" ht="22.8" customHeight="1" x14ac:dyDescent="0.3">
      <c r="A4" s="138"/>
      <c r="B4" s="138"/>
      <c r="C4" s="139"/>
      <c r="D4" s="138"/>
      <c r="E4" s="34" t="s">
        <v>16</v>
      </c>
      <c r="F4" s="34" t="s">
        <v>1</v>
      </c>
      <c r="G4" s="39">
        <v>4</v>
      </c>
      <c r="H4" s="39">
        <v>3</v>
      </c>
      <c r="I4" s="39">
        <v>2</v>
      </c>
      <c r="J4" s="39">
        <v>1</v>
      </c>
      <c r="K4" s="39">
        <v>0</v>
      </c>
    </row>
    <row r="5" spans="1:11" ht="115.2" customHeight="1" x14ac:dyDescent="0.3">
      <c r="A5" s="33">
        <v>1</v>
      </c>
      <c r="B5" s="124" t="s">
        <v>6</v>
      </c>
      <c r="C5" s="23" t="s">
        <v>81</v>
      </c>
      <c r="D5" s="31"/>
      <c r="E5" s="34" t="s">
        <v>14</v>
      </c>
      <c r="F5" s="24" t="s">
        <v>147</v>
      </c>
      <c r="G5" s="17" t="s">
        <v>126</v>
      </c>
      <c r="H5" s="17" t="s">
        <v>124</v>
      </c>
      <c r="I5" s="17" t="s">
        <v>123</v>
      </c>
      <c r="J5" s="17" t="s">
        <v>125</v>
      </c>
      <c r="K5" s="17" t="s">
        <v>94</v>
      </c>
    </row>
    <row r="6" spans="1:11" ht="150" customHeight="1" x14ac:dyDescent="0.3">
      <c r="A6" s="33">
        <f>A5+1</f>
        <v>2</v>
      </c>
      <c r="B6" s="124"/>
      <c r="C6" s="23" t="s">
        <v>3</v>
      </c>
      <c r="D6" s="31"/>
      <c r="E6" s="34" t="s">
        <v>14</v>
      </c>
      <c r="F6" s="24" t="s">
        <v>95</v>
      </c>
      <c r="G6" s="18" t="s">
        <v>82</v>
      </c>
      <c r="H6" s="18" t="s">
        <v>83</v>
      </c>
      <c r="I6" s="18" t="s">
        <v>96</v>
      </c>
      <c r="J6" s="18" t="s">
        <v>33</v>
      </c>
      <c r="K6" s="18" t="s">
        <v>34</v>
      </c>
    </row>
    <row r="7" spans="1:11" ht="146.55000000000001" customHeight="1" x14ac:dyDescent="0.3">
      <c r="A7" s="33">
        <f>A6+1</f>
        <v>3</v>
      </c>
      <c r="B7" s="124"/>
      <c r="C7" s="23" t="s">
        <v>4</v>
      </c>
      <c r="D7" s="31"/>
      <c r="E7" s="34" t="s">
        <v>14</v>
      </c>
      <c r="F7" s="24" t="s">
        <v>63</v>
      </c>
      <c r="G7" s="18" t="s">
        <v>84</v>
      </c>
      <c r="H7" s="18" t="s">
        <v>93</v>
      </c>
      <c r="I7" s="18" t="s">
        <v>148</v>
      </c>
      <c r="J7" s="18" t="s">
        <v>134</v>
      </c>
      <c r="K7" s="18" t="s">
        <v>135</v>
      </c>
    </row>
    <row r="8" spans="1:11" ht="129" customHeight="1" x14ac:dyDescent="0.3">
      <c r="A8" s="72">
        <f>A7+1</f>
        <v>4</v>
      </c>
      <c r="B8" s="124"/>
      <c r="C8" s="95" t="s">
        <v>86</v>
      </c>
      <c r="D8" s="75"/>
      <c r="E8" s="76" t="s">
        <v>14</v>
      </c>
      <c r="F8" s="77" t="s">
        <v>87</v>
      </c>
      <c r="G8" s="78" t="s">
        <v>139</v>
      </c>
      <c r="H8" s="78" t="s">
        <v>138</v>
      </c>
      <c r="I8" s="78" t="s">
        <v>137</v>
      </c>
      <c r="J8" s="78" t="s">
        <v>136</v>
      </c>
      <c r="K8" s="78" t="s">
        <v>97</v>
      </c>
    </row>
    <row r="9" spans="1:11" ht="97.2" customHeight="1" x14ac:dyDescent="0.3">
      <c r="A9" s="35">
        <f>A8+1</f>
        <v>5</v>
      </c>
      <c r="B9" s="125"/>
      <c r="C9" s="119" t="s">
        <v>89</v>
      </c>
      <c r="D9" s="94" t="s">
        <v>91</v>
      </c>
      <c r="E9" s="34" t="s">
        <v>14</v>
      </c>
      <c r="F9" s="19" t="s">
        <v>32</v>
      </c>
      <c r="G9" s="18" t="s">
        <v>22</v>
      </c>
      <c r="H9" s="18" t="s">
        <v>23</v>
      </c>
      <c r="I9" s="18" t="s">
        <v>24</v>
      </c>
      <c r="J9" s="18" t="s">
        <v>25</v>
      </c>
      <c r="K9" s="18" t="s">
        <v>35</v>
      </c>
    </row>
    <row r="10" spans="1:11" ht="32.25" customHeight="1" x14ac:dyDescent="0.3">
      <c r="A10" s="134">
        <f>A9+1</f>
        <v>6</v>
      </c>
      <c r="B10" s="125"/>
      <c r="C10" s="120"/>
      <c r="D10" s="110" t="s">
        <v>90</v>
      </c>
      <c r="E10" s="112" t="s">
        <v>14</v>
      </c>
      <c r="F10" s="143" t="s">
        <v>55</v>
      </c>
      <c r="G10" s="15" t="s">
        <v>62</v>
      </c>
      <c r="H10" s="114" t="s">
        <v>52</v>
      </c>
      <c r="I10" s="116"/>
      <c r="J10" s="116"/>
      <c r="K10" s="115"/>
    </row>
    <row r="11" spans="1:11" ht="66" customHeight="1" x14ac:dyDescent="0.3">
      <c r="A11" s="135"/>
      <c r="B11" s="125"/>
      <c r="C11" s="121"/>
      <c r="D11" s="111"/>
      <c r="E11" s="113"/>
      <c r="F11" s="144"/>
      <c r="G11" s="114" t="s">
        <v>127</v>
      </c>
      <c r="H11" s="117"/>
      <c r="I11" s="117"/>
      <c r="J11" s="117"/>
      <c r="K11" s="118"/>
    </row>
    <row r="12" spans="1:11" ht="103.2" customHeight="1" x14ac:dyDescent="0.3">
      <c r="A12" s="33">
        <f>A10+1</f>
        <v>7</v>
      </c>
      <c r="B12" s="124"/>
      <c r="C12" s="96" t="s">
        <v>103</v>
      </c>
      <c r="D12" s="31"/>
      <c r="E12" s="34" t="s">
        <v>14</v>
      </c>
      <c r="F12" s="24" t="s">
        <v>56</v>
      </c>
      <c r="G12" s="19" t="s">
        <v>57</v>
      </c>
      <c r="H12" s="19" t="s">
        <v>58</v>
      </c>
      <c r="I12" s="19" t="s">
        <v>59</v>
      </c>
      <c r="J12" s="17" t="s">
        <v>60</v>
      </c>
      <c r="K12" s="17" t="s">
        <v>61</v>
      </c>
    </row>
    <row r="13" spans="1:11" ht="375.75" customHeight="1" x14ac:dyDescent="0.3">
      <c r="A13" s="72">
        <f>A12+1</f>
        <v>8</v>
      </c>
      <c r="B13" s="124"/>
      <c r="C13" s="23" t="s">
        <v>41</v>
      </c>
      <c r="D13" s="31"/>
      <c r="E13" s="34" t="s">
        <v>14</v>
      </c>
      <c r="F13" s="19" t="s">
        <v>128</v>
      </c>
      <c r="G13" s="17" t="s">
        <v>129</v>
      </c>
      <c r="H13" s="17" t="s">
        <v>130</v>
      </c>
      <c r="I13" s="17" t="s">
        <v>85</v>
      </c>
      <c r="J13" s="17" t="s">
        <v>64</v>
      </c>
      <c r="K13" s="17" t="s">
        <v>72</v>
      </c>
    </row>
    <row r="14" spans="1:11" ht="190.05" customHeight="1" x14ac:dyDescent="0.3">
      <c r="A14" s="33">
        <f t="shared" ref="A14:A18" si="0">A13+1</f>
        <v>9</v>
      </c>
      <c r="B14" s="134" t="s">
        <v>67</v>
      </c>
      <c r="C14" s="23" t="s">
        <v>5</v>
      </c>
      <c r="D14" s="31"/>
      <c r="E14" s="34" t="s">
        <v>14</v>
      </c>
      <c r="F14" s="23" t="s">
        <v>42</v>
      </c>
      <c r="G14" s="19" t="s">
        <v>114</v>
      </c>
      <c r="H14" s="19" t="s">
        <v>113</v>
      </c>
      <c r="I14" s="19" t="s">
        <v>112</v>
      </c>
      <c r="J14" s="114" t="s">
        <v>48</v>
      </c>
      <c r="K14" s="115"/>
    </row>
    <row r="15" spans="1:11" ht="210" customHeight="1" x14ac:dyDescent="0.3">
      <c r="A15" s="37">
        <f t="shared" si="0"/>
        <v>10</v>
      </c>
      <c r="B15" s="135"/>
      <c r="C15" s="40" t="s">
        <v>66</v>
      </c>
      <c r="D15" s="28"/>
      <c r="E15" s="38" t="s">
        <v>14</v>
      </c>
      <c r="F15" s="40" t="s">
        <v>65</v>
      </c>
      <c r="G15" s="41" t="s">
        <v>142</v>
      </c>
      <c r="H15" s="41" t="s">
        <v>141</v>
      </c>
      <c r="I15" s="41" t="s">
        <v>140</v>
      </c>
      <c r="J15" s="141" t="s">
        <v>77</v>
      </c>
      <c r="K15" s="142"/>
    </row>
    <row r="16" spans="1:11" ht="192.45" customHeight="1" x14ac:dyDescent="0.3">
      <c r="A16" s="35">
        <f>A15+1</f>
        <v>11</v>
      </c>
      <c r="B16" s="134" t="s">
        <v>7</v>
      </c>
      <c r="C16" s="126" t="s">
        <v>8</v>
      </c>
      <c r="D16" s="20" t="s">
        <v>10</v>
      </c>
      <c r="E16" s="34" t="s">
        <v>14</v>
      </c>
      <c r="F16" s="19" t="s">
        <v>31</v>
      </c>
      <c r="G16" s="17" t="s">
        <v>174</v>
      </c>
      <c r="H16" s="17" t="s">
        <v>175</v>
      </c>
      <c r="I16" s="17" t="s">
        <v>176</v>
      </c>
      <c r="J16" s="17" t="s">
        <v>177</v>
      </c>
      <c r="K16" s="17" t="s">
        <v>178</v>
      </c>
    </row>
    <row r="17" spans="1:11" ht="112.8" customHeight="1" x14ac:dyDescent="0.3">
      <c r="A17" s="33">
        <f t="shared" si="0"/>
        <v>12</v>
      </c>
      <c r="B17" s="136"/>
      <c r="C17" s="127"/>
      <c r="D17" s="20" t="s">
        <v>9</v>
      </c>
      <c r="E17" s="34" t="s">
        <v>14</v>
      </c>
      <c r="F17" s="19" t="s">
        <v>47</v>
      </c>
      <c r="G17" s="21" t="s">
        <v>170</v>
      </c>
      <c r="H17" s="21" t="s">
        <v>171</v>
      </c>
      <c r="I17" s="21" t="s">
        <v>172</v>
      </c>
      <c r="J17" s="21" t="s">
        <v>173</v>
      </c>
      <c r="K17" s="21" t="s">
        <v>179</v>
      </c>
    </row>
    <row r="18" spans="1:11" ht="189.45" customHeight="1" x14ac:dyDescent="0.3">
      <c r="A18" s="33">
        <f t="shared" si="0"/>
        <v>13</v>
      </c>
      <c r="B18" s="136"/>
      <c r="C18" s="32" t="s">
        <v>21</v>
      </c>
      <c r="D18" s="20" t="s">
        <v>98</v>
      </c>
      <c r="E18" s="34" t="s">
        <v>14</v>
      </c>
      <c r="F18" s="19" t="s">
        <v>53</v>
      </c>
      <c r="G18" s="19" t="s">
        <v>36</v>
      </c>
      <c r="H18" s="19" t="s">
        <v>37</v>
      </c>
      <c r="I18" s="19" t="s">
        <v>38</v>
      </c>
      <c r="J18" s="19" t="s">
        <v>39</v>
      </c>
      <c r="K18" s="19" t="s">
        <v>40</v>
      </c>
    </row>
    <row r="19" spans="1:11" ht="223.05" customHeight="1" x14ac:dyDescent="0.3">
      <c r="A19" s="70">
        <f>A18+1</f>
        <v>14</v>
      </c>
      <c r="B19" s="136"/>
      <c r="C19" s="71"/>
      <c r="D19" s="80" t="s">
        <v>99</v>
      </c>
      <c r="E19" s="73" t="s">
        <v>14</v>
      </c>
      <c r="F19" s="19" t="s">
        <v>131</v>
      </c>
      <c r="G19" s="81" t="s">
        <v>132</v>
      </c>
      <c r="H19" s="82" t="s">
        <v>144</v>
      </c>
      <c r="I19" s="82" t="s">
        <v>143</v>
      </c>
      <c r="J19" s="82" t="s">
        <v>149</v>
      </c>
      <c r="K19" s="83" t="s">
        <v>150</v>
      </c>
    </row>
    <row r="20" spans="1:11" ht="36" customHeight="1" x14ac:dyDescent="0.3">
      <c r="A20" s="134">
        <f>A19+1</f>
        <v>15</v>
      </c>
      <c r="B20" s="136"/>
      <c r="C20" s="126" t="s">
        <v>45</v>
      </c>
      <c r="D20" s="130" t="s">
        <v>11</v>
      </c>
      <c r="E20" s="112" t="s">
        <v>14</v>
      </c>
      <c r="F20" s="19" t="s">
        <v>43</v>
      </c>
      <c r="G20" s="114" t="s">
        <v>75</v>
      </c>
      <c r="H20" s="116"/>
      <c r="I20" s="116"/>
      <c r="J20" s="116"/>
      <c r="K20" s="115"/>
    </row>
    <row r="21" spans="1:11" ht="68.25" customHeight="1" x14ac:dyDescent="0.3">
      <c r="A21" s="136"/>
      <c r="B21" s="136"/>
      <c r="C21" s="137"/>
      <c r="D21" s="131"/>
      <c r="E21" s="140"/>
      <c r="F21" s="19" t="s">
        <v>26</v>
      </c>
      <c r="G21" s="19" t="s">
        <v>151</v>
      </c>
      <c r="H21" s="19" t="s">
        <v>152</v>
      </c>
      <c r="I21" s="19" t="s">
        <v>153</v>
      </c>
      <c r="J21" s="19" t="s">
        <v>154</v>
      </c>
      <c r="K21" s="19" t="s">
        <v>180</v>
      </c>
    </row>
    <row r="22" spans="1:11" ht="53.25" customHeight="1" x14ac:dyDescent="0.3">
      <c r="A22" s="136"/>
      <c r="B22" s="136"/>
      <c r="C22" s="137"/>
      <c r="D22" s="131"/>
      <c r="E22" s="140"/>
      <c r="F22" s="19" t="s">
        <v>27</v>
      </c>
      <c r="G22" s="19" t="s">
        <v>155</v>
      </c>
      <c r="H22" s="19" t="s">
        <v>156</v>
      </c>
      <c r="I22" s="19" t="s">
        <v>157</v>
      </c>
      <c r="J22" s="19" t="s">
        <v>158</v>
      </c>
      <c r="K22" s="19" t="s">
        <v>180</v>
      </c>
    </row>
    <row r="23" spans="1:11" ht="53.25" customHeight="1" x14ac:dyDescent="0.3">
      <c r="A23" s="136"/>
      <c r="B23" s="136"/>
      <c r="C23" s="137"/>
      <c r="D23" s="131"/>
      <c r="E23" s="140"/>
      <c r="F23" s="19" t="s">
        <v>28</v>
      </c>
      <c r="G23" s="19" t="s">
        <v>159</v>
      </c>
      <c r="H23" s="19" t="s">
        <v>160</v>
      </c>
      <c r="I23" s="19" t="s">
        <v>161</v>
      </c>
      <c r="J23" s="19" t="s">
        <v>162</v>
      </c>
      <c r="K23" s="19" t="s">
        <v>180</v>
      </c>
    </row>
    <row r="24" spans="1:11" ht="53.25" customHeight="1" x14ac:dyDescent="0.3">
      <c r="A24" s="135"/>
      <c r="B24" s="136"/>
      <c r="C24" s="137"/>
      <c r="D24" s="132"/>
      <c r="E24" s="113"/>
      <c r="F24" s="19" t="s">
        <v>29</v>
      </c>
      <c r="G24" s="19" t="s">
        <v>163</v>
      </c>
      <c r="H24" s="19" t="s">
        <v>164</v>
      </c>
      <c r="I24" s="19" t="s">
        <v>165</v>
      </c>
      <c r="J24" s="19" t="s">
        <v>166</v>
      </c>
      <c r="K24" s="19" t="s">
        <v>180</v>
      </c>
    </row>
    <row r="25" spans="1:11" ht="177.75" customHeight="1" x14ac:dyDescent="0.3">
      <c r="A25" s="33">
        <f>A20+1</f>
        <v>16</v>
      </c>
      <c r="B25" s="136"/>
      <c r="C25" s="137"/>
      <c r="D25" s="20" t="s">
        <v>54</v>
      </c>
      <c r="E25" s="34" t="s">
        <v>14</v>
      </c>
      <c r="F25" s="24" t="s">
        <v>44</v>
      </c>
      <c r="G25" s="22" t="s">
        <v>50</v>
      </c>
      <c r="H25" s="22" t="s">
        <v>51</v>
      </c>
      <c r="I25" s="22" t="s">
        <v>49</v>
      </c>
      <c r="J25" s="128" t="s">
        <v>76</v>
      </c>
      <c r="K25" s="129"/>
    </row>
    <row r="26" spans="1:11" ht="124.8" x14ac:dyDescent="0.3">
      <c r="A26" s="33">
        <f>A25+1</f>
        <v>17</v>
      </c>
      <c r="B26" s="136"/>
      <c r="C26" s="23" t="s">
        <v>12</v>
      </c>
      <c r="D26" s="20"/>
      <c r="E26" s="34" t="s">
        <v>14</v>
      </c>
      <c r="F26" s="19" t="s">
        <v>30</v>
      </c>
      <c r="G26" s="19" t="s">
        <v>167</v>
      </c>
      <c r="H26" s="19" t="s">
        <v>168</v>
      </c>
      <c r="I26" s="19" t="s">
        <v>169</v>
      </c>
      <c r="J26" s="122" t="s">
        <v>74</v>
      </c>
      <c r="K26" s="123"/>
    </row>
    <row r="27" spans="1:11" x14ac:dyDescent="0.3">
      <c r="A27" s="72"/>
      <c r="B27" s="136"/>
      <c r="C27" s="40"/>
      <c r="D27" s="130" t="s">
        <v>100</v>
      </c>
      <c r="E27" s="73"/>
      <c r="F27" s="122" t="s">
        <v>111</v>
      </c>
      <c r="G27" s="133"/>
      <c r="H27" s="133"/>
      <c r="I27" s="133"/>
      <c r="J27" s="133"/>
      <c r="K27" s="123"/>
    </row>
    <row r="28" spans="1:11" ht="66.75" customHeight="1" x14ac:dyDescent="0.3">
      <c r="A28" s="72">
        <f>A26+1</f>
        <v>18</v>
      </c>
      <c r="B28" s="136"/>
      <c r="C28" s="126" t="s">
        <v>105</v>
      </c>
      <c r="D28" s="131"/>
      <c r="E28" s="36" t="s">
        <v>14</v>
      </c>
      <c r="F28" s="19" t="s">
        <v>92</v>
      </c>
      <c r="G28" s="19" t="s">
        <v>68</v>
      </c>
      <c r="H28" s="19" t="s">
        <v>69</v>
      </c>
      <c r="I28" s="19" t="s">
        <v>70</v>
      </c>
      <c r="J28" s="122" t="s">
        <v>73</v>
      </c>
      <c r="K28" s="123"/>
    </row>
    <row r="29" spans="1:11" ht="255" customHeight="1" x14ac:dyDescent="0.3">
      <c r="A29" s="39">
        <f>A28+1</f>
        <v>19</v>
      </c>
      <c r="B29" s="136"/>
      <c r="C29" s="137"/>
      <c r="D29" s="132"/>
      <c r="E29" s="36" t="s">
        <v>14</v>
      </c>
      <c r="F29" s="79" t="s">
        <v>102</v>
      </c>
      <c r="G29" s="79" t="s">
        <v>115</v>
      </c>
      <c r="H29" s="79" t="s">
        <v>116</v>
      </c>
      <c r="I29" s="79" t="s">
        <v>117</v>
      </c>
      <c r="J29" s="79" t="s">
        <v>118</v>
      </c>
      <c r="K29" s="78" t="s">
        <v>88</v>
      </c>
    </row>
    <row r="30" spans="1:11" ht="206.25" customHeight="1" x14ac:dyDescent="0.3">
      <c r="A30" s="72">
        <f>A29+1</f>
        <v>20</v>
      </c>
      <c r="B30" s="135"/>
      <c r="C30" s="127"/>
      <c r="D30" s="20" t="s">
        <v>101</v>
      </c>
      <c r="E30" s="36" t="s">
        <v>14</v>
      </c>
      <c r="F30" s="19" t="s">
        <v>133</v>
      </c>
      <c r="G30" s="19" t="s">
        <v>183</v>
      </c>
      <c r="H30" s="19" t="s">
        <v>182</v>
      </c>
      <c r="I30" s="19" t="s">
        <v>181</v>
      </c>
      <c r="J30" s="122" t="s">
        <v>145</v>
      </c>
      <c r="K30" s="123"/>
    </row>
    <row r="32" spans="1:11" ht="46.8" customHeight="1" x14ac:dyDescent="0.3">
      <c r="B32" s="69" t="s">
        <v>78</v>
      </c>
      <c r="C32" s="109" t="s">
        <v>79</v>
      </c>
      <c r="D32" s="109"/>
      <c r="E32" s="109"/>
    </row>
  </sheetData>
  <mergeCells count="32">
    <mergeCell ref="A20:A24"/>
    <mergeCell ref="C20:C25"/>
    <mergeCell ref="G3:K3"/>
    <mergeCell ref="A3:A4"/>
    <mergeCell ref="B3:B4"/>
    <mergeCell ref="C3:C4"/>
    <mergeCell ref="D3:D4"/>
    <mergeCell ref="E3:F3"/>
    <mergeCell ref="D20:D24"/>
    <mergeCell ref="E20:E24"/>
    <mergeCell ref="G20:K20"/>
    <mergeCell ref="J15:K15"/>
    <mergeCell ref="A10:A11"/>
    <mergeCell ref="B16:B30"/>
    <mergeCell ref="C28:C30"/>
    <mergeCell ref="F10:F11"/>
    <mergeCell ref="B5:B13"/>
    <mergeCell ref="C16:C17"/>
    <mergeCell ref="J28:K28"/>
    <mergeCell ref="J26:K26"/>
    <mergeCell ref="J25:K25"/>
    <mergeCell ref="D27:D29"/>
    <mergeCell ref="F27:K27"/>
    <mergeCell ref="B14:B15"/>
    <mergeCell ref="C32:E32"/>
    <mergeCell ref="D10:D11"/>
    <mergeCell ref="E10:E11"/>
    <mergeCell ref="J14:K14"/>
    <mergeCell ref="H10:K10"/>
    <mergeCell ref="G11:K11"/>
    <mergeCell ref="C9:C11"/>
    <mergeCell ref="J30:K30"/>
  </mergeCells>
  <conditionalFormatting sqref="D12 D9:E10 E12:E14 E5:E8 E25:E27 E30 E16:E20">
    <cfRule type="cellIs" dxfId="34" priority="11" operator="equal">
      <formula>"Tidak dinilai"</formula>
    </cfRule>
  </conditionalFormatting>
  <conditionalFormatting sqref="A3">
    <cfRule type="cellIs" dxfId="33" priority="9" operator="equal">
      <formula>"Tidak dinilai"</formula>
    </cfRule>
  </conditionalFormatting>
  <conditionalFormatting sqref="D14:D15">
    <cfRule type="cellIs" dxfId="32" priority="10" operator="equal">
      <formula>"Tidak dinilai"</formula>
    </cfRule>
  </conditionalFormatting>
  <conditionalFormatting sqref="E4:F4">
    <cfRule type="cellIs" dxfId="31" priority="8" operator="equal">
      <formula>"Tidak dinilai"</formula>
    </cfRule>
  </conditionalFormatting>
  <conditionalFormatting sqref="G4:K4">
    <cfRule type="cellIs" dxfId="30" priority="7" operator="equal">
      <formula>"Tidak dinilai"</formula>
    </cfRule>
  </conditionalFormatting>
  <conditionalFormatting sqref="B5 B3:D3">
    <cfRule type="cellIs" dxfId="29" priority="16" operator="equal">
      <formula>"Tidak dinilai"</formula>
    </cfRule>
  </conditionalFormatting>
  <conditionalFormatting sqref="D6">
    <cfRule type="cellIs" dxfId="28" priority="14" operator="equal">
      <formula>"Tidak dinilai"</formula>
    </cfRule>
  </conditionalFormatting>
  <conditionalFormatting sqref="D5">
    <cfRule type="cellIs" dxfId="27" priority="15" operator="equal">
      <formula>"Tidak dinilai"</formula>
    </cfRule>
  </conditionalFormatting>
  <conditionalFormatting sqref="D7">
    <cfRule type="cellIs" dxfId="26" priority="13" operator="equal">
      <formula>"Tidak dinilai"</formula>
    </cfRule>
  </conditionalFormatting>
  <conditionalFormatting sqref="D13">
    <cfRule type="cellIs" dxfId="25" priority="12" operator="equal">
      <formula>"Tidak dinilai"</formula>
    </cfRule>
  </conditionalFormatting>
  <conditionalFormatting sqref="E15">
    <cfRule type="cellIs" dxfId="24" priority="5" operator="equal">
      <formula>"Tidak dinilai"</formula>
    </cfRule>
  </conditionalFormatting>
  <conditionalFormatting sqref="E28">
    <cfRule type="cellIs" dxfId="23" priority="4" operator="equal">
      <formula>"Tidak dinilai"</formula>
    </cfRule>
  </conditionalFormatting>
  <conditionalFormatting sqref="E30">
    <cfRule type="cellIs" dxfId="22" priority="3" operator="equal">
      <formula>"Tidak dinilai"</formula>
    </cfRule>
  </conditionalFormatting>
  <conditionalFormatting sqref="E29:E30">
    <cfRule type="cellIs" dxfId="21" priority="2" operator="equal">
      <formula>"Tidak dinilai"</formula>
    </cfRule>
  </conditionalFormatting>
  <conditionalFormatting sqref="D8">
    <cfRule type="cellIs" dxfId="20" priority="1" operator="equal">
      <formula>"Tidak dinilai"</formula>
    </cfRule>
  </conditionalFormatting>
  <dataValidations count="1">
    <dataValidation type="list" allowBlank="1" showInputMessage="1" showErrorMessage="1" sqref="E25:E30 E12:E20 E5:E10" xr:uid="{00000000-0002-0000-0000-000000000000}">
      <formula1>"Diminta, Tidak Diminta"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P27"/>
  <sheetViews>
    <sheetView topLeftCell="D14" zoomScale="130" zoomScaleNormal="130" workbookViewId="0">
      <selection activeCell="N24" sqref="N24"/>
    </sheetView>
  </sheetViews>
  <sheetFormatPr defaultColWidth="9" defaultRowHeight="18" x14ac:dyDescent="0.3"/>
  <cols>
    <col min="1" max="1" width="7.109375" style="3" bestFit="1" customWidth="1"/>
    <col min="2" max="2" width="16.77734375" style="4" bestFit="1" customWidth="1"/>
    <col min="3" max="3" width="44.6640625" style="2" customWidth="1"/>
    <col min="4" max="4" width="52.44140625" style="2" customWidth="1"/>
    <col min="5" max="5" width="40.6640625" style="2" customWidth="1"/>
    <col min="6" max="6" width="3.109375" style="1" bestFit="1" customWidth="1"/>
    <col min="7" max="7" width="4.109375" style="1" bestFit="1" customWidth="1"/>
    <col min="8" max="8" width="2" style="13" bestFit="1" customWidth="1"/>
    <col min="9" max="9" width="5.77734375" style="13" customWidth="1"/>
    <col min="10" max="10" width="4.33203125" style="1" customWidth="1"/>
    <col min="11" max="11" width="7.109375" style="1" customWidth="1"/>
    <col min="12" max="12" width="6.6640625" style="1" bestFit="1" customWidth="1"/>
    <col min="13" max="13" width="7.77734375" style="1" bestFit="1" customWidth="1"/>
    <col min="14" max="14" width="10.109375" style="1" customWidth="1"/>
    <col min="15" max="15" width="9" style="13"/>
    <col min="16" max="16" width="10" style="1" bestFit="1" customWidth="1"/>
    <col min="17" max="16384" width="9" style="1"/>
  </cols>
  <sheetData>
    <row r="1" spans="1:16" ht="41.55" customHeight="1" x14ac:dyDescent="0.3">
      <c r="A1" s="42" t="s">
        <v>13</v>
      </c>
      <c r="B1" s="43" t="s">
        <v>2</v>
      </c>
      <c r="C1" s="63" t="s">
        <v>0</v>
      </c>
      <c r="D1" s="63" t="s">
        <v>15</v>
      </c>
      <c r="E1" s="63"/>
      <c r="F1" s="157" t="s">
        <v>17</v>
      </c>
      <c r="G1" s="157"/>
      <c r="H1" s="157" t="s">
        <v>119</v>
      </c>
      <c r="I1" s="157"/>
      <c r="J1" s="157" t="s">
        <v>120</v>
      </c>
      <c r="K1" s="157"/>
      <c r="L1" s="64" t="s">
        <v>18</v>
      </c>
      <c r="M1" s="64" t="s">
        <v>121</v>
      </c>
      <c r="N1" s="97" t="s">
        <v>122</v>
      </c>
    </row>
    <row r="2" spans="1:16" ht="18.75" customHeight="1" x14ac:dyDescent="0.3">
      <c r="A2" s="44">
        <v>1</v>
      </c>
      <c r="B2" s="154" t="s">
        <v>6</v>
      </c>
      <c r="C2" s="51" t="str">
        <f>'Matriks Penilaian'!$C$5</f>
        <v>1.1  Keunggulan Program Studi.</v>
      </c>
      <c r="D2" s="45"/>
      <c r="E2" s="102"/>
      <c r="F2" s="162">
        <v>10</v>
      </c>
      <c r="G2" s="149">
        <f>F2/$F$22</f>
        <v>0.45454545454545453</v>
      </c>
      <c r="H2" s="46">
        <v>2</v>
      </c>
      <c r="I2" s="47">
        <f>H2/(SUM($H$2:$H$9))</f>
        <v>7.1428571428571425E-2</v>
      </c>
      <c r="J2" s="48"/>
      <c r="K2" s="49"/>
      <c r="L2" s="50">
        <f>$G$2*I2*100</f>
        <v>3.2467532467532463</v>
      </c>
      <c r="M2" s="68">
        <v>2</v>
      </c>
      <c r="N2" s="65">
        <f>L2*M2</f>
        <v>6.4935064935064926</v>
      </c>
    </row>
    <row r="3" spans="1:16" ht="18.75" customHeight="1" x14ac:dyDescent="0.3">
      <c r="A3" s="44">
        <f>A2+1</f>
        <v>2</v>
      </c>
      <c r="B3" s="155"/>
      <c r="C3" s="51" t="str">
        <f>'Matriks Penilaian'!$C$6</f>
        <v>1.2  Profil Lulusan Program Studi.</v>
      </c>
      <c r="D3" s="45"/>
      <c r="E3" s="103"/>
      <c r="F3" s="163"/>
      <c r="G3" s="150"/>
      <c r="H3" s="46">
        <v>3</v>
      </c>
      <c r="I3" s="47">
        <f>H3/(SUM($H$2:$H$9))</f>
        <v>0.10714285714285714</v>
      </c>
      <c r="J3" s="48"/>
      <c r="K3" s="49"/>
      <c r="L3" s="50">
        <f>$G$2*I3*100</f>
        <v>4.8701298701298699</v>
      </c>
      <c r="M3" s="68">
        <v>2</v>
      </c>
      <c r="N3" s="65">
        <f t="shared" ref="N3:N21" si="0">L3*M3</f>
        <v>9.7402597402597397</v>
      </c>
    </row>
    <row r="4" spans="1:16" ht="18.75" customHeight="1" x14ac:dyDescent="0.3">
      <c r="A4" s="44">
        <f t="shared" ref="A4:A9" si="1">A3+1</f>
        <v>3</v>
      </c>
      <c r="B4" s="155"/>
      <c r="C4" s="51" t="str">
        <f>'Matriks Penilaian'!$C$7</f>
        <v>1.3  Capaian Pembelajaran</v>
      </c>
      <c r="D4" s="45"/>
      <c r="E4" s="103"/>
      <c r="F4" s="163"/>
      <c r="G4" s="150"/>
      <c r="H4" s="46">
        <v>4</v>
      </c>
      <c r="I4" s="47">
        <f>H4/(SUM($H$2:$H$9))</f>
        <v>0.14285714285714285</v>
      </c>
      <c r="J4" s="48"/>
      <c r="K4" s="49"/>
      <c r="L4" s="50">
        <f>$G$2*I4*100</f>
        <v>6.4935064935064926</v>
      </c>
      <c r="M4" s="68">
        <v>2</v>
      </c>
      <c r="N4" s="65">
        <f t="shared" si="0"/>
        <v>12.987012987012985</v>
      </c>
    </row>
    <row r="5" spans="1:16" ht="34.049999999999997" customHeight="1" x14ac:dyDescent="0.3">
      <c r="A5" s="44">
        <f t="shared" si="1"/>
        <v>4</v>
      </c>
      <c r="B5" s="155"/>
      <c r="C5" s="51" t="str">
        <f>'Matriks Penilaian'!$C$8</f>
        <v xml:space="preserve">1.4  Rancangan Pembelajaran Pendidikan Tinggi Vokasi Bekerjasama dengan Mitra </v>
      </c>
      <c r="D5" s="45"/>
      <c r="E5" s="103"/>
      <c r="F5" s="163"/>
      <c r="G5" s="150"/>
      <c r="H5" s="46">
        <v>5</v>
      </c>
      <c r="I5" s="47">
        <f>H5/(SUM($H$2:$H$9))</f>
        <v>0.17857142857142858</v>
      </c>
      <c r="J5" s="48"/>
      <c r="K5" s="49"/>
      <c r="L5" s="50">
        <f>$G$2*I5*100</f>
        <v>8.1168831168831161</v>
      </c>
      <c r="M5" s="68">
        <v>2</v>
      </c>
      <c r="N5" s="65">
        <f t="shared" ref="N5" si="2">L5*M5</f>
        <v>16.233766233766232</v>
      </c>
    </row>
    <row r="6" spans="1:16" ht="27.3" customHeight="1" x14ac:dyDescent="0.3">
      <c r="A6" s="44">
        <f t="shared" si="1"/>
        <v>5</v>
      </c>
      <c r="B6" s="155"/>
      <c r="C6" s="158" t="str">
        <f>'Matriks Penilaian'!$C$9</f>
        <v xml:space="preserve">1.5  Struktur Kurikulum </v>
      </c>
      <c r="D6" s="52" t="str">
        <f>'Matriks Penilaian'!$D$9</f>
        <v>1.5.1 Susunan mata kuliah</v>
      </c>
      <c r="E6" s="104"/>
      <c r="F6" s="163"/>
      <c r="G6" s="150"/>
      <c r="H6" s="160">
        <v>8</v>
      </c>
      <c r="I6" s="149">
        <f>H6/(SUM($H$2:$H$9))</f>
        <v>0.2857142857142857</v>
      </c>
      <c r="J6" s="44">
        <v>2</v>
      </c>
      <c r="K6" s="47">
        <f>J6/SUM($J$6:$J$7)</f>
        <v>0.2</v>
      </c>
      <c r="L6" s="50">
        <f>$G$2*$I$6*K6*100</f>
        <v>2.5974025974025974</v>
      </c>
      <c r="M6" s="68">
        <v>2</v>
      </c>
      <c r="N6" s="65">
        <f t="shared" si="0"/>
        <v>5.1948051948051948</v>
      </c>
    </row>
    <row r="7" spans="1:16" ht="45" customHeight="1" x14ac:dyDescent="0.3">
      <c r="A7" s="44">
        <f t="shared" si="1"/>
        <v>6</v>
      </c>
      <c r="B7" s="155"/>
      <c r="C7" s="159"/>
      <c r="D7" s="52" t="str">
        <f>'Matriks Penilaian'!$D$10</f>
        <v>1.5.2 Pembelajaran yang dilaksanakan dalam bentuk praktikum/praktik/praktik bengkel/praktik studio/praktek lapang atau magang</v>
      </c>
      <c r="E7" s="104"/>
      <c r="F7" s="163"/>
      <c r="G7" s="150"/>
      <c r="H7" s="161"/>
      <c r="I7" s="151"/>
      <c r="J7" s="44">
        <v>8</v>
      </c>
      <c r="K7" s="47">
        <f>J7/SUM($J$6:$J$7)</f>
        <v>0.8</v>
      </c>
      <c r="L7" s="50">
        <f>$G$2*$I$6*K7*100</f>
        <v>10.38961038961039</v>
      </c>
      <c r="M7" s="66">
        <v>2</v>
      </c>
      <c r="N7" s="93">
        <f>L7*M7</f>
        <v>20.779220779220779</v>
      </c>
    </row>
    <row r="8" spans="1:16" ht="18.75" customHeight="1" x14ac:dyDescent="0.3">
      <c r="A8" s="44">
        <f t="shared" si="1"/>
        <v>7</v>
      </c>
      <c r="B8" s="155"/>
      <c r="C8" s="51" t="str">
        <f>'Matriks Penilaian'!$C$12</f>
        <v>1.6  Substansi Praktikum/ Praktik/Praktik Studio</v>
      </c>
      <c r="D8" s="45"/>
      <c r="E8" s="103"/>
      <c r="F8" s="163"/>
      <c r="G8" s="150"/>
      <c r="H8" s="46">
        <v>4</v>
      </c>
      <c r="I8" s="47">
        <f>H8/(SUM($H$2:$H$9))</f>
        <v>0.14285714285714285</v>
      </c>
      <c r="J8" s="48"/>
      <c r="K8" s="49"/>
      <c r="L8" s="50">
        <f>$G$2*I8*100</f>
        <v>6.4935064935064926</v>
      </c>
      <c r="M8" s="68">
        <v>2</v>
      </c>
      <c r="N8" s="65">
        <f t="shared" si="0"/>
        <v>12.987012987012985</v>
      </c>
    </row>
    <row r="9" spans="1:16" ht="18.75" customHeight="1" x14ac:dyDescent="0.3">
      <c r="A9" s="44">
        <f t="shared" si="1"/>
        <v>8</v>
      </c>
      <c r="B9" s="156"/>
      <c r="C9" s="53" t="str">
        <f>'Matriks Penilaian'!$C$13</f>
        <v>1.7  Rencana Pembelajaran Semester (RPS)</v>
      </c>
      <c r="D9" s="45"/>
      <c r="E9" s="105"/>
      <c r="F9" s="164"/>
      <c r="G9" s="151"/>
      <c r="H9" s="46">
        <v>2</v>
      </c>
      <c r="I9" s="47">
        <f>H9/(SUM($H$2:$H$9))</f>
        <v>7.1428571428571425E-2</v>
      </c>
      <c r="J9" s="48"/>
      <c r="K9" s="49"/>
      <c r="L9" s="50">
        <f>$G$2*I9*100</f>
        <v>3.2467532467532463</v>
      </c>
      <c r="M9" s="68">
        <v>2</v>
      </c>
      <c r="N9" s="65">
        <f t="shared" si="0"/>
        <v>6.4935064935064926</v>
      </c>
    </row>
    <row r="10" spans="1:16" ht="22.5" customHeight="1" x14ac:dyDescent="0.3">
      <c r="A10" s="5">
        <f>A9+1</f>
        <v>9</v>
      </c>
      <c r="B10" s="145" t="s">
        <v>67</v>
      </c>
      <c r="C10" s="6" t="str">
        <f>'Matriks Penilaian'!$C$14</f>
        <v>2.1  Calon dosen tetap pada program studi yang diusulkan</v>
      </c>
      <c r="D10" s="7"/>
      <c r="E10" s="106"/>
      <c r="F10" s="147">
        <v>5</v>
      </c>
      <c r="G10" s="152">
        <f>F10/$F$22</f>
        <v>0.22727272727272727</v>
      </c>
      <c r="H10" s="54">
        <v>4</v>
      </c>
      <c r="I10" s="29">
        <f>H10/SUM($H$10:$H$11)</f>
        <v>0.66666666666666663</v>
      </c>
      <c r="J10" s="8"/>
      <c r="K10" s="9"/>
      <c r="L10" s="10">
        <f>$G$10*I10*100</f>
        <v>15.151515151515149</v>
      </c>
      <c r="M10" s="66">
        <v>2</v>
      </c>
      <c r="N10" s="93">
        <f>L10*M10</f>
        <v>30.303030303030297</v>
      </c>
    </row>
    <row r="11" spans="1:16" ht="22.5" customHeight="1" x14ac:dyDescent="0.3">
      <c r="A11" s="5">
        <f>A10+1</f>
        <v>10</v>
      </c>
      <c r="B11" s="146"/>
      <c r="C11" s="6" t="str">
        <f>'Matriks Penilaian'!$C$15</f>
        <v>2.2  Calon instruktur pada program studi yang diusulkan</v>
      </c>
      <c r="D11" s="7"/>
      <c r="E11" s="107"/>
      <c r="F11" s="148"/>
      <c r="G11" s="153"/>
      <c r="H11" s="55">
        <v>2</v>
      </c>
      <c r="I11" s="29">
        <f>H11/SUM($H$10:$H$11)</f>
        <v>0.33333333333333331</v>
      </c>
      <c r="J11" s="8"/>
      <c r="K11" s="9"/>
      <c r="L11" s="10">
        <f>$G$10*I11*100</f>
        <v>7.5757575757575744</v>
      </c>
      <c r="M11" s="66">
        <v>2</v>
      </c>
      <c r="N11" s="93">
        <f>L11*M11</f>
        <v>15.151515151515149</v>
      </c>
      <c r="P11" s="92"/>
    </row>
    <row r="12" spans="1:16" ht="31.2" x14ac:dyDescent="0.3">
      <c r="A12" s="56">
        <f>A11+1</f>
        <v>11</v>
      </c>
      <c r="B12" s="169" t="s">
        <v>7</v>
      </c>
      <c r="C12" s="167" t="str">
        <f>'Matriks Penilaian'!$C$16</f>
        <v xml:space="preserve">3.1  Organisasi dan Tata Kerja Unit Pengelola Program Studi.     </v>
      </c>
      <c r="D12" s="57" t="str">
        <f>'Matriks Penilaian'!$D$16</f>
        <v>3.1.1  Rancangan Organisasi dan Tata Kerja Unit Pengelola Program Studi</v>
      </c>
      <c r="E12" s="57"/>
      <c r="F12" s="170">
        <v>7</v>
      </c>
      <c r="G12" s="171">
        <f>F12/$F$22</f>
        <v>0.31818181818181818</v>
      </c>
      <c r="H12" s="172">
        <v>2</v>
      </c>
      <c r="I12" s="165">
        <f>H12/SUM($H$12:$H$21)</f>
        <v>0.13333333333333333</v>
      </c>
      <c r="J12" s="56">
        <v>1</v>
      </c>
      <c r="K12" s="58">
        <f>J12/SUM($J$12:$J$13)</f>
        <v>0.5</v>
      </c>
      <c r="L12" s="59">
        <f>$G$12*$I$12*K12*100</f>
        <v>2.1212121212121211</v>
      </c>
      <c r="M12" s="67">
        <v>2</v>
      </c>
      <c r="N12" s="65">
        <f t="shared" si="0"/>
        <v>4.2424242424242422</v>
      </c>
    </row>
    <row r="13" spans="1:16" ht="31.2" x14ac:dyDescent="0.3">
      <c r="A13" s="56">
        <f t="shared" ref="A13:A19" si="3">A12+1</f>
        <v>12</v>
      </c>
      <c r="B13" s="169"/>
      <c r="C13" s="167"/>
      <c r="D13" s="57" t="str">
        <f>'Matriks Penilaian'!$D$17</f>
        <v>3.1.2  Rencana Perwujudan Good Governance dan Lima Pilar Tata Pamong</v>
      </c>
      <c r="E13" s="57"/>
      <c r="F13" s="170"/>
      <c r="G13" s="171"/>
      <c r="H13" s="173"/>
      <c r="I13" s="166"/>
      <c r="J13" s="56">
        <v>1</v>
      </c>
      <c r="K13" s="58">
        <f>J13/SUM($J$12:$J$13)</f>
        <v>0.5</v>
      </c>
      <c r="L13" s="59">
        <f>$G$12*$I$12*K13*100</f>
        <v>2.1212121212121211</v>
      </c>
      <c r="M13" s="67">
        <v>2</v>
      </c>
      <c r="N13" s="65">
        <f t="shared" si="0"/>
        <v>4.2424242424242422</v>
      </c>
    </row>
    <row r="14" spans="1:16" ht="18.75" customHeight="1" x14ac:dyDescent="0.3">
      <c r="A14" s="56">
        <f t="shared" si="3"/>
        <v>13</v>
      </c>
      <c r="B14" s="169"/>
      <c r="C14" s="176" t="str">
        <f>'Matriks Penilaian'!$C$18</f>
        <v>3.2  Sistem Penjaminan Mutu</v>
      </c>
      <c r="D14" s="57" t="s">
        <v>104</v>
      </c>
      <c r="E14" s="57"/>
      <c r="F14" s="170"/>
      <c r="G14" s="171"/>
      <c r="H14" s="172">
        <v>4</v>
      </c>
      <c r="I14" s="165">
        <f>H14/SUM($H$12:$H$21)</f>
        <v>0.26666666666666666</v>
      </c>
      <c r="J14" s="56">
        <v>1</v>
      </c>
      <c r="K14" s="74">
        <f>J14/SUM($J$14:$J$15)</f>
        <v>0.5</v>
      </c>
      <c r="L14" s="59">
        <f>$G$12*$I$14*K14*100</f>
        <v>4.2424242424242422</v>
      </c>
      <c r="M14" s="66">
        <v>3</v>
      </c>
      <c r="N14" s="93">
        <f t="shared" si="0"/>
        <v>12.727272727272727</v>
      </c>
    </row>
    <row r="15" spans="1:16" ht="18.75" customHeight="1" x14ac:dyDescent="0.3">
      <c r="A15" s="56">
        <f t="shared" si="3"/>
        <v>14</v>
      </c>
      <c r="B15" s="169"/>
      <c r="C15" s="178"/>
      <c r="D15" s="57" t="s">
        <v>106</v>
      </c>
      <c r="E15" s="57"/>
      <c r="F15" s="170"/>
      <c r="G15" s="171"/>
      <c r="H15" s="173"/>
      <c r="I15" s="166"/>
      <c r="J15" s="56">
        <v>1</v>
      </c>
      <c r="K15" s="74">
        <f>J15/SUM($J$14:$J$15)</f>
        <v>0.5</v>
      </c>
      <c r="L15" s="59">
        <f>$G$12*$I$14*K15*100</f>
        <v>4.2424242424242422</v>
      </c>
      <c r="M15" s="66">
        <v>2</v>
      </c>
      <c r="N15" s="93">
        <f t="shared" ref="N15" si="4">L15*M15</f>
        <v>8.4848484848484844</v>
      </c>
      <c r="O15" s="13" t="s">
        <v>109</v>
      </c>
    </row>
    <row r="16" spans="1:16" ht="18.75" customHeight="1" x14ac:dyDescent="0.3">
      <c r="A16" s="56">
        <f t="shared" si="3"/>
        <v>15</v>
      </c>
      <c r="B16" s="169"/>
      <c r="C16" s="167" t="str">
        <f>'Matriks Penilaian'!$C$20</f>
        <v>3.3  Sarana dan Prasarana</v>
      </c>
      <c r="D16" s="57" t="s">
        <v>11</v>
      </c>
      <c r="E16" s="57"/>
      <c r="F16" s="170"/>
      <c r="G16" s="171"/>
      <c r="H16" s="168">
        <v>3</v>
      </c>
      <c r="I16" s="165">
        <f>H16/SUM($H$12:$H$21)</f>
        <v>0.2</v>
      </c>
      <c r="J16" s="56">
        <v>2</v>
      </c>
      <c r="K16" s="58">
        <f>J16/SUM($J$16:$J$17)</f>
        <v>0.4</v>
      </c>
      <c r="L16" s="59">
        <f>$G$12*$I$16*K16*100</f>
        <v>2.5454545454545459</v>
      </c>
      <c r="M16" s="67">
        <v>2</v>
      </c>
      <c r="N16" s="65">
        <f t="shared" si="0"/>
        <v>5.0909090909090917</v>
      </c>
    </row>
    <row r="17" spans="1:15" ht="18.75" customHeight="1" x14ac:dyDescent="0.3">
      <c r="A17" s="56">
        <f t="shared" si="3"/>
        <v>16</v>
      </c>
      <c r="B17" s="169"/>
      <c r="C17" s="167"/>
      <c r="D17" s="57" t="str">
        <f>'Matriks Penilaian'!$D$25</f>
        <v xml:space="preserve">3.3.2  Ruang akademik khusus dan peralatan </v>
      </c>
      <c r="E17" s="57"/>
      <c r="F17" s="170"/>
      <c r="G17" s="171"/>
      <c r="H17" s="168"/>
      <c r="I17" s="166"/>
      <c r="J17" s="56">
        <v>3</v>
      </c>
      <c r="K17" s="58">
        <f>J17/SUM($J$16:$J$17)</f>
        <v>0.6</v>
      </c>
      <c r="L17" s="59">
        <f>$G$12*$I$16*K17*100</f>
        <v>3.8181818181818183</v>
      </c>
      <c r="M17" s="66">
        <v>3</v>
      </c>
      <c r="N17" s="93">
        <f t="shared" si="0"/>
        <v>11.454545454545455</v>
      </c>
    </row>
    <row r="18" spans="1:15" ht="18.75" customHeight="1" x14ac:dyDescent="0.3">
      <c r="A18" s="56">
        <f t="shared" si="3"/>
        <v>17</v>
      </c>
      <c r="B18" s="169"/>
      <c r="C18" s="60" t="str">
        <f>'Matriks Penilaian'!$C$26</f>
        <v>3.4  Tenaga Kependidikan</v>
      </c>
      <c r="D18" s="57"/>
      <c r="E18" s="57"/>
      <c r="F18" s="170"/>
      <c r="G18" s="171"/>
      <c r="H18" s="62">
        <v>1</v>
      </c>
      <c r="I18" s="61">
        <f>H18/SUM($H$12:$H$21)</f>
        <v>6.6666666666666666E-2</v>
      </c>
      <c r="J18" s="56"/>
      <c r="K18" s="58"/>
      <c r="L18" s="59">
        <f>$G$12*I18*100</f>
        <v>2.1212121212121211</v>
      </c>
      <c r="M18" s="67">
        <v>2</v>
      </c>
      <c r="N18" s="65">
        <f t="shared" si="0"/>
        <v>4.2424242424242422</v>
      </c>
    </row>
    <row r="19" spans="1:15" ht="31.2" x14ac:dyDescent="0.3">
      <c r="A19" s="56">
        <f t="shared" si="3"/>
        <v>18</v>
      </c>
      <c r="B19" s="169"/>
      <c r="C19" s="176" t="str">
        <f>'Matriks Penilaian'!C28</f>
        <v>3.5  Kemitraan</v>
      </c>
      <c r="D19" s="100" t="str">
        <f>'Matriks Penilaian'!$D$27</f>
        <v>3.5.1 Kemitraan dengan DUDIKA</v>
      </c>
      <c r="E19" s="57" t="s">
        <v>92</v>
      </c>
      <c r="F19" s="170"/>
      <c r="G19" s="171"/>
      <c r="H19" s="172">
        <v>5</v>
      </c>
      <c r="I19" s="165">
        <f>H19/SUM($H$12:$H$21)</f>
        <v>0.33333333333333331</v>
      </c>
      <c r="J19" s="56">
        <v>2</v>
      </c>
      <c r="K19" s="58">
        <f>J19/SUM($J$19:$J$21)</f>
        <v>0.25</v>
      </c>
      <c r="L19" s="59">
        <f>$G$12*$I$19*K19*100</f>
        <v>2.6515151515151514</v>
      </c>
      <c r="M19" s="66">
        <v>3</v>
      </c>
      <c r="N19" s="93">
        <f>L19*M19</f>
        <v>7.9545454545454541</v>
      </c>
    </row>
    <row r="20" spans="1:15" ht="18.75" customHeight="1" x14ac:dyDescent="0.3">
      <c r="A20" s="56"/>
      <c r="B20" s="169"/>
      <c r="C20" s="177"/>
      <c r="D20" s="101"/>
      <c r="E20" s="57" t="s">
        <v>146</v>
      </c>
      <c r="F20" s="170"/>
      <c r="G20" s="171"/>
      <c r="H20" s="174"/>
      <c r="I20" s="175"/>
      <c r="J20" s="56">
        <v>3</v>
      </c>
      <c r="K20" s="86">
        <f>J20/SUM($J$19:$J$21)</f>
        <v>0.375</v>
      </c>
      <c r="L20" s="59">
        <f>K20*I19*G12*100</f>
        <v>3.9772727272727271</v>
      </c>
      <c r="M20" s="66">
        <v>4</v>
      </c>
      <c r="N20" s="93">
        <f>L20*M20</f>
        <v>15.909090909090908</v>
      </c>
      <c r="O20" s="13" t="s">
        <v>109</v>
      </c>
    </row>
    <row r="21" spans="1:15" ht="18.75" customHeight="1" x14ac:dyDescent="0.3">
      <c r="A21" s="56">
        <f>A19+1</f>
        <v>19</v>
      </c>
      <c r="B21" s="169"/>
      <c r="C21" s="177"/>
      <c r="D21" s="57" t="str">
        <f>'Matriks Penilaian'!$D$30</f>
        <v>3.5.2 Kemitraan dengan SMK</v>
      </c>
      <c r="E21" s="57"/>
      <c r="F21" s="170"/>
      <c r="G21" s="171"/>
      <c r="H21" s="174"/>
      <c r="I21" s="175"/>
      <c r="J21" s="56">
        <v>3</v>
      </c>
      <c r="K21" s="58">
        <f>J21/SUM($J$19:$J$21)</f>
        <v>0.375</v>
      </c>
      <c r="L21" s="59">
        <f>$G$12*$I$19*K21*100</f>
        <v>3.9772727272727266</v>
      </c>
      <c r="M21" s="66">
        <v>2</v>
      </c>
      <c r="N21" s="65">
        <f t="shared" si="0"/>
        <v>7.9545454545454533</v>
      </c>
      <c r="O21" s="13" t="s">
        <v>109</v>
      </c>
    </row>
    <row r="22" spans="1:15" x14ac:dyDescent="0.3">
      <c r="F22" s="11">
        <f>SUM(F2:F21)</f>
        <v>22</v>
      </c>
      <c r="G22" s="12">
        <f>SUM(G2:G21)</f>
        <v>1</v>
      </c>
      <c r="L22" s="11">
        <f>SUM(L2:L21)</f>
        <v>100</v>
      </c>
      <c r="M22" s="2"/>
      <c r="N22" s="98">
        <f>SUM(N2:N21)</f>
        <v>218.66666666666669</v>
      </c>
    </row>
    <row r="23" spans="1:15" ht="28.2" customHeight="1" x14ac:dyDescent="0.3">
      <c r="H23" s="13">
        <v>1</v>
      </c>
      <c r="I23" s="84">
        <f>SUM(I2:I9)</f>
        <v>1</v>
      </c>
      <c r="J23" s="30" t="s">
        <v>107</v>
      </c>
      <c r="K23" s="14">
        <f>SUM(K6:K7)</f>
        <v>1</v>
      </c>
      <c r="M23" s="13" t="s">
        <v>110</v>
      </c>
      <c r="N23" s="99" t="str">
        <f>IF(AND($N$22&gt;=200,(AND($M$7&gt;=2,$M$10&gt;=2,$M$11&gt;=2,$M$14&gt;=2,$M$17&gt;=2,$M$19&gt;=2,$M$20&gt;=2))),"Memenuhi","Tidak Memenuhi")</f>
        <v>Memenuhi</v>
      </c>
    </row>
    <row r="24" spans="1:15" ht="32.549999999999997" customHeight="1" x14ac:dyDescent="0.3">
      <c r="H24" s="13">
        <v>2</v>
      </c>
      <c r="I24" s="14">
        <f>SUM(I10:I11)</f>
        <v>1</v>
      </c>
      <c r="J24" s="13" t="s">
        <v>19</v>
      </c>
      <c r="K24" s="14">
        <f>SUM(K12:K13)</f>
        <v>1</v>
      </c>
      <c r="M24" s="13" t="s">
        <v>109</v>
      </c>
      <c r="N24" s="99" t="str">
        <f>IF(AND($N$22&gt;=200,(AND($M$7&gt;=2,$M$10&gt;=2,$M$11&gt;=2,$M$14&gt;2,$M$15&gt;=2,$M$17&gt;2,$M$19&gt;2,$M$20=4,$M$21&gt;=2))),"Memenuhi","Tidak Memenuhi")</f>
        <v>Memenuhi</v>
      </c>
    </row>
    <row r="25" spans="1:15" x14ac:dyDescent="0.3">
      <c r="H25" s="13">
        <v>3</v>
      </c>
      <c r="I25" s="85">
        <f>SUM(I12:I21)</f>
        <v>1</v>
      </c>
      <c r="J25" s="30" t="s">
        <v>108</v>
      </c>
      <c r="K25" s="14">
        <f>SUM(K14:K15)</f>
        <v>1</v>
      </c>
    </row>
    <row r="26" spans="1:15" x14ac:dyDescent="0.3">
      <c r="J26" s="13" t="s">
        <v>20</v>
      </c>
      <c r="K26" s="14">
        <f>SUM(K16:K17)</f>
        <v>1</v>
      </c>
    </row>
    <row r="27" spans="1:15" x14ac:dyDescent="0.3">
      <c r="J27" s="13" t="s">
        <v>71</v>
      </c>
      <c r="K27" s="14">
        <f>SUM(K19:K21)</f>
        <v>1</v>
      </c>
    </row>
  </sheetData>
  <mergeCells count="27">
    <mergeCell ref="I12:I13"/>
    <mergeCell ref="C16:C17"/>
    <mergeCell ref="H16:H17"/>
    <mergeCell ref="I16:I17"/>
    <mergeCell ref="B12:B21"/>
    <mergeCell ref="C12:C13"/>
    <mergeCell ref="F12:F21"/>
    <mergeCell ref="G12:G21"/>
    <mergeCell ref="H12:H13"/>
    <mergeCell ref="H19:H21"/>
    <mergeCell ref="I19:I21"/>
    <mergeCell ref="C19:C21"/>
    <mergeCell ref="C14:C15"/>
    <mergeCell ref="H14:H15"/>
    <mergeCell ref="I14:I15"/>
    <mergeCell ref="F1:G1"/>
    <mergeCell ref="J1:K1"/>
    <mergeCell ref="C6:C7"/>
    <mergeCell ref="H6:H7"/>
    <mergeCell ref="I6:I7"/>
    <mergeCell ref="H1:I1"/>
    <mergeCell ref="F2:F9"/>
    <mergeCell ref="B10:B11"/>
    <mergeCell ref="F10:F11"/>
    <mergeCell ref="G2:G9"/>
    <mergeCell ref="G10:G11"/>
    <mergeCell ref="B2:B9"/>
  </mergeCells>
  <conditionalFormatting sqref="D2:E2 D8:E9">
    <cfRule type="cellIs" dxfId="19" priority="11" operator="equal">
      <formula>"Tidak dinilai"</formula>
    </cfRule>
  </conditionalFormatting>
  <conditionalFormatting sqref="B2 B1:E1">
    <cfRule type="cellIs" dxfId="18" priority="12" operator="equal">
      <formula>"Tidak dinilai"</formula>
    </cfRule>
  </conditionalFormatting>
  <conditionalFormatting sqref="D10:E11">
    <cfRule type="cellIs" dxfId="17" priority="6" operator="equal">
      <formula>"Tidak dinilai"</formula>
    </cfRule>
  </conditionalFormatting>
  <conditionalFormatting sqref="D4:E5">
    <cfRule type="cellIs" dxfId="16" priority="9" operator="equal">
      <formula>"Tidak dinilai"</formula>
    </cfRule>
  </conditionalFormatting>
  <conditionalFormatting sqref="D3:E3">
    <cfRule type="cellIs" dxfId="15" priority="10" operator="equal">
      <formula>"Tidak dinilai"</formula>
    </cfRule>
  </conditionalFormatting>
  <conditionalFormatting sqref="A1">
    <cfRule type="cellIs" dxfId="14" priority="5" operator="equal">
      <formula>"Tidak dinilai"</formula>
    </cfRule>
  </conditionalFormatting>
  <conditionalFormatting sqref="F1">
    <cfRule type="cellIs" dxfId="13" priority="4" operator="equal">
      <formula>"Tidak dinilai"</formula>
    </cfRule>
  </conditionalFormatting>
  <conditionalFormatting sqref="H1">
    <cfRule type="cellIs" dxfId="12" priority="3" operator="equal">
      <formula>"Tidak dinilai"</formula>
    </cfRule>
  </conditionalFormatting>
  <conditionalFormatting sqref="J1">
    <cfRule type="cellIs" dxfId="11" priority="2" operator="equal">
      <formula>"Tidak dinilai"</formula>
    </cfRule>
  </conditionalFormatting>
  <conditionalFormatting sqref="D6:E7">
    <cfRule type="cellIs" dxfId="10" priority="1" operator="equal">
      <formula>"Tidak dinilai"</formula>
    </cfRule>
  </conditionalFormatting>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R27"/>
  <sheetViews>
    <sheetView topLeftCell="E6" zoomScale="130" zoomScaleNormal="130" workbookViewId="0">
      <selection activeCell="R19" sqref="R19"/>
    </sheetView>
  </sheetViews>
  <sheetFormatPr defaultColWidth="9" defaultRowHeight="18" x14ac:dyDescent="0.3"/>
  <cols>
    <col min="1" max="1" width="7.109375" style="3" bestFit="1" customWidth="1"/>
    <col min="2" max="2" width="16.77734375" style="4" bestFit="1" customWidth="1"/>
    <col min="3" max="3" width="44.6640625" style="2" customWidth="1"/>
    <col min="4" max="4" width="52.44140625" style="2" customWidth="1"/>
    <col min="5" max="5" width="40.6640625" style="2" customWidth="1"/>
    <col min="6" max="6" width="3.109375" style="1" bestFit="1" customWidth="1"/>
    <col min="7" max="7" width="4.109375" style="1" bestFit="1" customWidth="1"/>
    <col min="8" max="8" width="2" style="13" bestFit="1" customWidth="1"/>
    <col min="9" max="9" width="5.77734375" style="13" customWidth="1"/>
    <col min="10" max="10" width="4.33203125" style="1" customWidth="1"/>
    <col min="11" max="13" width="7.109375" style="1" customWidth="1"/>
    <col min="14" max="14" width="6.6640625" style="1" bestFit="1" customWidth="1"/>
    <col min="15" max="15" width="7.77734375" style="1" bestFit="1" customWidth="1"/>
    <col min="16" max="16" width="10.109375" style="1" customWidth="1"/>
    <col min="17" max="17" width="9" style="13"/>
    <col min="18" max="18" width="10" style="1" bestFit="1" customWidth="1"/>
    <col min="19" max="16384" width="9" style="1"/>
  </cols>
  <sheetData>
    <row r="1" spans="1:18" ht="41.55" customHeight="1" x14ac:dyDescent="0.3">
      <c r="A1" s="42" t="s">
        <v>13</v>
      </c>
      <c r="B1" s="43" t="s">
        <v>2</v>
      </c>
      <c r="C1" s="63" t="s">
        <v>0</v>
      </c>
      <c r="D1" s="63" t="s">
        <v>15</v>
      </c>
      <c r="E1" s="63"/>
      <c r="F1" s="157" t="s">
        <v>17</v>
      </c>
      <c r="G1" s="157"/>
      <c r="H1" s="157" t="s">
        <v>119</v>
      </c>
      <c r="I1" s="157"/>
      <c r="J1" s="157" t="s">
        <v>120</v>
      </c>
      <c r="K1" s="157"/>
      <c r="L1" s="91"/>
      <c r="M1" s="91"/>
      <c r="N1" s="91" t="s">
        <v>18</v>
      </c>
      <c r="O1" s="91" t="s">
        <v>121</v>
      </c>
      <c r="P1" s="97" t="s">
        <v>122</v>
      </c>
    </row>
    <row r="2" spans="1:18" ht="18.75" customHeight="1" x14ac:dyDescent="0.3">
      <c r="A2" s="44">
        <v>1</v>
      </c>
      <c r="B2" s="154" t="s">
        <v>6</v>
      </c>
      <c r="C2" s="51" t="str">
        <f>'Matriks Penilaian'!$C$5</f>
        <v>1.1  Keunggulan Program Studi.</v>
      </c>
      <c r="D2" s="45"/>
      <c r="E2" s="102"/>
      <c r="F2" s="162">
        <v>10</v>
      </c>
      <c r="G2" s="149">
        <f>F2/$F$22</f>
        <v>0.45454545454545453</v>
      </c>
      <c r="H2" s="46">
        <v>2</v>
      </c>
      <c r="I2" s="47">
        <f>H2/(SUM($H$2:$H$9))</f>
        <v>7.1428571428571425E-2</v>
      </c>
      <c r="J2" s="48"/>
      <c r="K2" s="49"/>
      <c r="L2" s="49"/>
      <c r="M2" s="49"/>
      <c r="N2" s="50">
        <f>$G$2*I2*100</f>
        <v>3.2467532467532463</v>
      </c>
      <c r="O2" s="68">
        <v>2</v>
      </c>
      <c r="P2" s="65">
        <f>N2*O2</f>
        <v>6.4935064935064926</v>
      </c>
    </row>
    <row r="3" spans="1:18" ht="18.75" customHeight="1" x14ac:dyDescent="0.3">
      <c r="A3" s="44">
        <f>A2+1</f>
        <v>2</v>
      </c>
      <c r="B3" s="155"/>
      <c r="C3" s="51" t="str">
        <f>'Matriks Penilaian'!$C$6</f>
        <v>1.2  Profil Lulusan Program Studi.</v>
      </c>
      <c r="D3" s="45"/>
      <c r="E3" s="103"/>
      <c r="F3" s="163"/>
      <c r="G3" s="150"/>
      <c r="H3" s="46">
        <v>3</v>
      </c>
      <c r="I3" s="47">
        <f>H3/(SUM($H$2:$H$9))</f>
        <v>0.10714285714285714</v>
      </c>
      <c r="J3" s="48"/>
      <c r="K3" s="49"/>
      <c r="L3" s="49"/>
      <c r="M3" s="49"/>
      <c r="N3" s="50">
        <f t="shared" ref="N3:N9" si="0">$G$2*I3*100</f>
        <v>4.8701298701298699</v>
      </c>
      <c r="O3" s="68">
        <v>2</v>
      </c>
      <c r="P3" s="65">
        <f t="shared" ref="P3:P21" si="1">N3*O3</f>
        <v>9.7402597402597397</v>
      </c>
    </row>
    <row r="4" spans="1:18" ht="18.75" customHeight="1" x14ac:dyDescent="0.3">
      <c r="A4" s="44">
        <f t="shared" ref="A4:A9" si="2">A3+1</f>
        <v>3</v>
      </c>
      <c r="B4" s="155"/>
      <c r="C4" s="51" t="str">
        <f>'Matriks Penilaian'!$C$7</f>
        <v>1.3  Capaian Pembelajaran</v>
      </c>
      <c r="D4" s="45"/>
      <c r="E4" s="103"/>
      <c r="F4" s="163"/>
      <c r="G4" s="150"/>
      <c r="H4" s="46">
        <v>4</v>
      </c>
      <c r="I4" s="47">
        <f>H4/(SUM($H$2:$H$9))</f>
        <v>0.14285714285714285</v>
      </c>
      <c r="J4" s="48"/>
      <c r="K4" s="49"/>
      <c r="L4" s="49"/>
      <c r="M4" s="49"/>
      <c r="N4" s="50">
        <f t="shared" si="0"/>
        <v>6.4935064935064926</v>
      </c>
      <c r="O4" s="68">
        <v>2</v>
      </c>
      <c r="P4" s="65">
        <f t="shared" si="1"/>
        <v>12.987012987012985</v>
      </c>
    </row>
    <row r="5" spans="1:18" ht="34.049999999999997" customHeight="1" x14ac:dyDescent="0.3">
      <c r="A5" s="44">
        <f t="shared" si="2"/>
        <v>4</v>
      </c>
      <c r="B5" s="155"/>
      <c r="C5" s="51" t="str">
        <f>'Matriks Penilaian'!$C$8</f>
        <v xml:space="preserve">1.4  Rancangan Pembelajaran Pendidikan Tinggi Vokasi Bekerjasama dengan Mitra </v>
      </c>
      <c r="D5" s="45"/>
      <c r="E5" s="103"/>
      <c r="F5" s="163"/>
      <c r="G5" s="150"/>
      <c r="H5" s="46">
        <v>5</v>
      </c>
      <c r="I5" s="47">
        <f>H5/(SUM($H$2:$H$9))</f>
        <v>0.17857142857142858</v>
      </c>
      <c r="J5" s="48"/>
      <c r="K5" s="49"/>
      <c r="L5" s="49"/>
      <c r="M5" s="49"/>
      <c r="N5" s="50">
        <f t="shared" si="0"/>
        <v>8.1168831168831161</v>
      </c>
      <c r="O5" s="68">
        <v>2</v>
      </c>
      <c r="P5" s="65">
        <f t="shared" si="1"/>
        <v>16.233766233766232</v>
      </c>
    </row>
    <row r="6" spans="1:18" ht="27.3" customHeight="1" x14ac:dyDescent="0.3">
      <c r="A6" s="44">
        <f t="shared" si="2"/>
        <v>5</v>
      </c>
      <c r="B6" s="155"/>
      <c r="C6" s="158" t="str">
        <f>'Matriks Penilaian'!$C$9</f>
        <v xml:space="preserve">1.5  Struktur Kurikulum </v>
      </c>
      <c r="D6" s="52" t="str">
        <f>'Matriks Penilaian'!$D$9</f>
        <v>1.5.1 Susunan mata kuliah</v>
      </c>
      <c r="E6" s="104"/>
      <c r="F6" s="163"/>
      <c r="G6" s="150"/>
      <c r="H6" s="160">
        <v>8</v>
      </c>
      <c r="I6" s="149">
        <f>H6/(SUM($H$2:$H$9))</f>
        <v>0.2857142857142857</v>
      </c>
      <c r="J6" s="44">
        <v>2</v>
      </c>
      <c r="K6" s="47">
        <f>J6/SUM($J$6:$J$7)</f>
        <v>0.2</v>
      </c>
      <c r="L6" s="47"/>
      <c r="M6" s="47"/>
      <c r="N6" s="50">
        <f>$G$2*$I$6*K6*100</f>
        <v>2.5974025974025974</v>
      </c>
      <c r="O6" s="68">
        <v>2</v>
      </c>
      <c r="P6" s="65">
        <f t="shared" si="1"/>
        <v>5.1948051948051948</v>
      </c>
    </row>
    <row r="7" spans="1:18" ht="45" customHeight="1" x14ac:dyDescent="0.3">
      <c r="A7" s="44">
        <f t="shared" si="2"/>
        <v>6</v>
      </c>
      <c r="B7" s="155"/>
      <c r="C7" s="159"/>
      <c r="D7" s="52" t="str">
        <f>'Matriks Penilaian'!$D$10</f>
        <v>1.5.2 Pembelajaran yang dilaksanakan dalam bentuk praktikum/praktik/praktik bengkel/praktik studio/praktek lapang atau magang</v>
      </c>
      <c r="E7" s="104"/>
      <c r="F7" s="163"/>
      <c r="G7" s="150"/>
      <c r="H7" s="161"/>
      <c r="I7" s="151"/>
      <c r="J7" s="44">
        <v>8</v>
      </c>
      <c r="K7" s="47">
        <f>J7/SUM($J$6:$J$7)</f>
        <v>0.8</v>
      </c>
      <c r="L7" s="47"/>
      <c r="M7" s="47"/>
      <c r="N7" s="50">
        <f>$G$2*$I$6*K7*100</f>
        <v>10.38961038961039</v>
      </c>
      <c r="O7" s="66">
        <v>2</v>
      </c>
      <c r="P7" s="93">
        <f>N7*O7</f>
        <v>20.779220779220779</v>
      </c>
    </row>
    <row r="8" spans="1:18" ht="18.75" customHeight="1" x14ac:dyDescent="0.3">
      <c r="A8" s="44">
        <f t="shared" si="2"/>
        <v>7</v>
      </c>
      <c r="B8" s="155"/>
      <c r="C8" s="51" t="str">
        <f>'Matriks Penilaian'!$C$12</f>
        <v>1.6  Substansi Praktikum/ Praktik/Praktik Studio</v>
      </c>
      <c r="D8" s="45"/>
      <c r="E8" s="103"/>
      <c r="F8" s="163"/>
      <c r="G8" s="150"/>
      <c r="H8" s="46">
        <v>4</v>
      </c>
      <c r="I8" s="47">
        <f>H8/(SUM($H$2:$H$9))</f>
        <v>0.14285714285714285</v>
      </c>
      <c r="J8" s="48"/>
      <c r="K8" s="49"/>
      <c r="L8" s="49"/>
      <c r="M8" s="49"/>
      <c r="N8" s="50">
        <f>$G$2*I8*100</f>
        <v>6.4935064935064926</v>
      </c>
      <c r="O8" s="68">
        <v>2</v>
      </c>
      <c r="P8" s="65">
        <f t="shared" si="1"/>
        <v>12.987012987012985</v>
      </c>
    </row>
    <row r="9" spans="1:18" ht="18.75" customHeight="1" x14ac:dyDescent="0.3">
      <c r="A9" s="44">
        <f t="shared" si="2"/>
        <v>8</v>
      </c>
      <c r="B9" s="156"/>
      <c r="C9" s="53" t="str">
        <f>'Matriks Penilaian'!$C$13</f>
        <v>1.7  Rencana Pembelajaran Semester (RPS)</v>
      </c>
      <c r="D9" s="45"/>
      <c r="E9" s="105"/>
      <c r="F9" s="164"/>
      <c r="G9" s="151"/>
      <c r="H9" s="46">
        <v>2</v>
      </c>
      <c r="I9" s="47">
        <f>H9/(SUM($H$2:$H$9))</f>
        <v>7.1428571428571425E-2</v>
      </c>
      <c r="J9" s="48"/>
      <c r="K9" s="49"/>
      <c r="L9" s="49"/>
      <c r="M9" s="49"/>
      <c r="N9" s="50">
        <f t="shared" si="0"/>
        <v>3.2467532467532463</v>
      </c>
      <c r="O9" s="68">
        <v>2</v>
      </c>
      <c r="P9" s="65">
        <f t="shared" si="1"/>
        <v>6.4935064935064926</v>
      </c>
    </row>
    <row r="10" spans="1:18" ht="22.5" customHeight="1" x14ac:dyDescent="0.3">
      <c r="A10" s="5">
        <f>A9+1</f>
        <v>9</v>
      </c>
      <c r="B10" s="145" t="s">
        <v>67</v>
      </c>
      <c r="C10" s="6" t="str">
        <f>'Matriks Penilaian'!$C$14</f>
        <v>2.1  Calon dosen tetap pada program studi yang diusulkan</v>
      </c>
      <c r="D10" s="7"/>
      <c r="E10" s="106"/>
      <c r="F10" s="147">
        <v>5</v>
      </c>
      <c r="G10" s="152">
        <f>F10/$F$22</f>
        <v>0.22727272727272727</v>
      </c>
      <c r="H10" s="54">
        <v>4</v>
      </c>
      <c r="I10" s="29">
        <f>H10/SUM($H$10:$H$11)</f>
        <v>0.66666666666666663</v>
      </c>
      <c r="J10" s="8"/>
      <c r="K10" s="9"/>
      <c r="L10" s="9"/>
      <c r="M10" s="9"/>
      <c r="N10" s="10">
        <f>$G$10*I10*100</f>
        <v>15.151515151515149</v>
      </c>
      <c r="O10" s="66">
        <v>2</v>
      </c>
      <c r="P10" s="93">
        <f>N10*O10</f>
        <v>30.303030303030297</v>
      </c>
    </row>
    <row r="11" spans="1:18" ht="22.5" customHeight="1" x14ac:dyDescent="0.3">
      <c r="A11" s="5">
        <f>A10+1</f>
        <v>10</v>
      </c>
      <c r="B11" s="146"/>
      <c r="C11" s="6" t="str">
        <f>'Matriks Penilaian'!$C$15</f>
        <v>2.2  Calon instruktur pada program studi yang diusulkan</v>
      </c>
      <c r="D11" s="7"/>
      <c r="E11" s="107"/>
      <c r="F11" s="148"/>
      <c r="G11" s="153"/>
      <c r="H11" s="55">
        <v>2</v>
      </c>
      <c r="I11" s="29">
        <f>H11/SUM($H$10:$H$11)</f>
        <v>0.33333333333333331</v>
      </c>
      <c r="J11" s="8"/>
      <c r="K11" s="9"/>
      <c r="L11" s="9"/>
      <c r="M11" s="9"/>
      <c r="N11" s="10">
        <f>$G$10*I11*100</f>
        <v>7.5757575757575744</v>
      </c>
      <c r="O11" s="66">
        <v>2</v>
      </c>
      <c r="P11" s="93">
        <f>N11*O11</f>
        <v>15.151515151515149</v>
      </c>
      <c r="R11" s="92"/>
    </row>
    <row r="12" spans="1:18" ht="31.2" x14ac:dyDescent="0.3">
      <c r="A12" s="56">
        <f>A11+1</f>
        <v>11</v>
      </c>
      <c r="B12" s="169" t="s">
        <v>7</v>
      </c>
      <c r="C12" s="167" t="str">
        <f>'Matriks Penilaian'!$C$16</f>
        <v xml:space="preserve">3.1  Organisasi dan Tata Kerja Unit Pengelola Program Studi.     </v>
      </c>
      <c r="D12" s="57" t="str">
        <f>'Matriks Penilaian'!$D$16</f>
        <v>3.1.1  Rancangan Organisasi dan Tata Kerja Unit Pengelola Program Studi</v>
      </c>
      <c r="E12" s="57"/>
      <c r="F12" s="170">
        <v>7</v>
      </c>
      <c r="G12" s="171">
        <f>F12/$F$22</f>
        <v>0.31818181818181818</v>
      </c>
      <c r="H12" s="172">
        <v>2</v>
      </c>
      <c r="I12" s="165">
        <f>H12/SUM($H$12:$H$21)</f>
        <v>0.13333333333333333</v>
      </c>
      <c r="J12" s="56">
        <v>1</v>
      </c>
      <c r="K12" s="90">
        <f>J12/SUM($J$12:$J$13)</f>
        <v>0.5</v>
      </c>
      <c r="L12" s="90"/>
      <c r="M12" s="90"/>
      <c r="N12" s="59">
        <f>$G$12*$I$12*K12*100</f>
        <v>2.1212121212121211</v>
      </c>
      <c r="O12" s="67">
        <v>2</v>
      </c>
      <c r="P12" s="65">
        <f t="shared" si="1"/>
        <v>4.2424242424242422</v>
      </c>
    </row>
    <row r="13" spans="1:18" ht="31.2" x14ac:dyDescent="0.3">
      <c r="A13" s="56">
        <f t="shared" ref="A13:A19" si="3">A12+1</f>
        <v>12</v>
      </c>
      <c r="B13" s="169"/>
      <c r="C13" s="167"/>
      <c r="D13" s="57" t="str">
        <f>'Matriks Penilaian'!$D$17</f>
        <v>3.1.2  Rencana Perwujudan Good Governance dan Lima Pilar Tata Pamong</v>
      </c>
      <c r="E13" s="57"/>
      <c r="F13" s="170"/>
      <c r="G13" s="171"/>
      <c r="H13" s="173"/>
      <c r="I13" s="166"/>
      <c r="J13" s="56">
        <v>1</v>
      </c>
      <c r="K13" s="90">
        <f>J13/SUM($J$12:$J$13)</f>
        <v>0.5</v>
      </c>
      <c r="L13" s="90"/>
      <c r="M13" s="90"/>
      <c r="N13" s="59">
        <f>$G$12*$I$12*K13*100</f>
        <v>2.1212121212121211</v>
      </c>
      <c r="O13" s="67">
        <v>2</v>
      </c>
      <c r="P13" s="65">
        <f t="shared" si="1"/>
        <v>4.2424242424242422</v>
      </c>
    </row>
    <row r="14" spans="1:18" ht="18.75" customHeight="1" x14ac:dyDescent="0.3">
      <c r="A14" s="56">
        <f t="shared" si="3"/>
        <v>13</v>
      </c>
      <c r="B14" s="169"/>
      <c r="C14" s="176" t="str">
        <f>'Matriks Penilaian'!$C$18</f>
        <v>3.2  Sistem Penjaminan Mutu</v>
      </c>
      <c r="D14" s="57" t="s">
        <v>104</v>
      </c>
      <c r="E14" s="57"/>
      <c r="F14" s="170"/>
      <c r="G14" s="171"/>
      <c r="H14" s="172">
        <v>4</v>
      </c>
      <c r="I14" s="165">
        <f>H14/SUM($H$12:$H$21)</f>
        <v>0.26666666666666666</v>
      </c>
      <c r="J14" s="56">
        <v>1</v>
      </c>
      <c r="K14" s="90">
        <f>J14/SUM($J$14:$J$15)</f>
        <v>0.5</v>
      </c>
      <c r="L14" s="90"/>
      <c r="M14" s="90"/>
      <c r="N14" s="59">
        <f>$G$12*$I$14*K14*100</f>
        <v>4.2424242424242422</v>
      </c>
      <c r="O14" s="66">
        <v>3</v>
      </c>
      <c r="P14" s="93">
        <f t="shared" si="1"/>
        <v>12.727272727272727</v>
      </c>
    </row>
    <row r="15" spans="1:18" ht="18.75" customHeight="1" x14ac:dyDescent="0.3">
      <c r="A15" s="56">
        <f t="shared" si="3"/>
        <v>14</v>
      </c>
      <c r="B15" s="169"/>
      <c r="C15" s="178"/>
      <c r="D15" s="57" t="s">
        <v>106</v>
      </c>
      <c r="E15" s="57"/>
      <c r="F15" s="170"/>
      <c r="G15" s="171"/>
      <c r="H15" s="173"/>
      <c r="I15" s="166"/>
      <c r="J15" s="56">
        <v>1</v>
      </c>
      <c r="K15" s="90">
        <f>J15/SUM($J$14:$J$15)</f>
        <v>0.5</v>
      </c>
      <c r="L15" s="90"/>
      <c r="M15" s="90"/>
      <c r="N15" s="59">
        <f>$G$12*$I$14*K15*100</f>
        <v>4.2424242424242422</v>
      </c>
      <c r="O15" s="66">
        <v>2</v>
      </c>
      <c r="P15" s="93">
        <f t="shared" si="1"/>
        <v>8.4848484848484844</v>
      </c>
      <c r="Q15" s="13" t="s">
        <v>109</v>
      </c>
    </row>
    <row r="16" spans="1:18" ht="18.75" customHeight="1" x14ac:dyDescent="0.3">
      <c r="A16" s="56">
        <f t="shared" si="3"/>
        <v>15</v>
      </c>
      <c r="B16" s="169"/>
      <c r="C16" s="167" t="str">
        <f>'Matriks Penilaian'!$C$20</f>
        <v>3.3  Sarana dan Prasarana</v>
      </c>
      <c r="D16" s="57" t="s">
        <v>11</v>
      </c>
      <c r="E16" s="57"/>
      <c r="F16" s="170"/>
      <c r="G16" s="171"/>
      <c r="H16" s="168">
        <v>3</v>
      </c>
      <c r="I16" s="165">
        <f>H16/SUM($H$12:$H$21)</f>
        <v>0.2</v>
      </c>
      <c r="J16" s="56">
        <v>2</v>
      </c>
      <c r="K16" s="90">
        <f>J16/SUM($J$16:$J$17)</f>
        <v>0.4</v>
      </c>
      <c r="L16" s="90"/>
      <c r="M16" s="90"/>
      <c r="N16" s="59">
        <f>$G$12*$I$16*K16*100</f>
        <v>2.5454545454545459</v>
      </c>
      <c r="O16" s="67">
        <v>2</v>
      </c>
      <c r="P16" s="65">
        <f t="shared" si="1"/>
        <v>5.0909090909090917</v>
      </c>
    </row>
    <row r="17" spans="1:17" ht="18.75" customHeight="1" x14ac:dyDescent="0.3">
      <c r="A17" s="56">
        <f t="shared" si="3"/>
        <v>16</v>
      </c>
      <c r="B17" s="169"/>
      <c r="C17" s="167"/>
      <c r="D17" s="57" t="str">
        <f>'Matriks Penilaian'!$D$25</f>
        <v xml:space="preserve">3.3.2  Ruang akademik khusus dan peralatan </v>
      </c>
      <c r="E17" s="57"/>
      <c r="F17" s="170"/>
      <c r="G17" s="171"/>
      <c r="H17" s="168"/>
      <c r="I17" s="166"/>
      <c r="J17" s="56">
        <v>3</v>
      </c>
      <c r="K17" s="90">
        <f>J17/SUM($J$16:$J$17)</f>
        <v>0.6</v>
      </c>
      <c r="L17" s="90"/>
      <c r="M17" s="90"/>
      <c r="N17" s="59">
        <f>$G$12*$I$16*K17*100</f>
        <v>3.8181818181818183</v>
      </c>
      <c r="O17" s="66">
        <v>3</v>
      </c>
      <c r="P17" s="93">
        <f t="shared" si="1"/>
        <v>11.454545454545455</v>
      </c>
    </row>
    <row r="18" spans="1:17" ht="18.75" customHeight="1" x14ac:dyDescent="0.3">
      <c r="A18" s="56">
        <f t="shared" si="3"/>
        <v>17</v>
      </c>
      <c r="B18" s="169"/>
      <c r="C18" s="88" t="str">
        <f>'Matriks Penilaian'!$C$26</f>
        <v>3.4  Tenaga Kependidikan</v>
      </c>
      <c r="D18" s="57"/>
      <c r="E18" s="57"/>
      <c r="F18" s="170"/>
      <c r="G18" s="171"/>
      <c r="H18" s="89">
        <v>1</v>
      </c>
      <c r="I18" s="87">
        <f>H18/SUM($H$12:$H$21)</f>
        <v>6.6666666666666666E-2</v>
      </c>
      <c r="J18" s="56"/>
      <c r="K18" s="90"/>
      <c r="L18" s="90"/>
      <c r="M18" s="90"/>
      <c r="N18" s="59">
        <f>$G$12*I18*100</f>
        <v>2.1212121212121211</v>
      </c>
      <c r="O18" s="67">
        <v>2</v>
      </c>
      <c r="P18" s="65">
        <f t="shared" si="1"/>
        <v>4.2424242424242422</v>
      </c>
    </row>
    <row r="19" spans="1:17" ht="31.2" x14ac:dyDescent="0.3">
      <c r="A19" s="56">
        <f t="shared" si="3"/>
        <v>18</v>
      </c>
      <c r="B19" s="169"/>
      <c r="C19" s="176" t="str">
        <f>'Matriks Penilaian'!C28</f>
        <v>3.5  Kemitraan</v>
      </c>
      <c r="D19" s="100" t="str">
        <f>'Matriks Penilaian'!$D$27</f>
        <v>3.5.1 Kemitraan dengan DUDIKA</v>
      </c>
      <c r="E19" s="57" t="s">
        <v>92</v>
      </c>
      <c r="F19" s="170"/>
      <c r="G19" s="171"/>
      <c r="H19" s="168">
        <v>5</v>
      </c>
      <c r="I19" s="171">
        <f>H19/SUM($H$12:$H$21)</f>
        <v>0.33333333333333331</v>
      </c>
      <c r="J19" s="179">
        <v>5</v>
      </c>
      <c r="K19" s="165">
        <f>J19/SUM(J19:J21)</f>
        <v>0.625</v>
      </c>
      <c r="L19" s="56">
        <v>3</v>
      </c>
      <c r="M19" s="90">
        <f>L19/SUM(L19:L20)</f>
        <v>0.5</v>
      </c>
      <c r="N19" s="59">
        <f>M19*K19*I19*G12*100</f>
        <v>3.3143939393939394</v>
      </c>
      <c r="O19" s="66">
        <v>3</v>
      </c>
      <c r="P19" s="93">
        <f>N19*O19</f>
        <v>9.9431818181818183</v>
      </c>
    </row>
    <row r="20" spans="1:17" ht="18.75" customHeight="1" x14ac:dyDescent="0.3">
      <c r="A20" s="56"/>
      <c r="B20" s="169"/>
      <c r="C20" s="177"/>
      <c r="D20" s="101"/>
      <c r="E20" s="57" t="s">
        <v>146</v>
      </c>
      <c r="F20" s="170"/>
      <c r="G20" s="171"/>
      <c r="H20" s="168"/>
      <c r="I20" s="171"/>
      <c r="J20" s="180"/>
      <c r="K20" s="166"/>
      <c r="L20" s="56">
        <v>3</v>
      </c>
      <c r="M20" s="90">
        <f>L20/SUM(L19:L20)</f>
        <v>0.5</v>
      </c>
      <c r="N20" s="59">
        <f>M20*K19*I19*G12*100</f>
        <v>3.3143939393939394</v>
      </c>
      <c r="O20" s="66">
        <v>4</v>
      </c>
      <c r="P20" s="93">
        <f>N20*O20</f>
        <v>13.257575757575758</v>
      </c>
      <c r="Q20" s="13" t="s">
        <v>109</v>
      </c>
    </row>
    <row r="21" spans="1:17" ht="18.75" customHeight="1" x14ac:dyDescent="0.3">
      <c r="A21" s="56">
        <f>A19+1</f>
        <v>19</v>
      </c>
      <c r="B21" s="169"/>
      <c r="C21" s="177"/>
      <c r="D21" s="57" t="str">
        <f>'Matriks Penilaian'!$D$30</f>
        <v>3.5.2 Kemitraan dengan SMK</v>
      </c>
      <c r="E21" s="57"/>
      <c r="F21" s="170"/>
      <c r="G21" s="171"/>
      <c r="H21" s="168"/>
      <c r="I21" s="171"/>
      <c r="J21" s="56">
        <v>3</v>
      </c>
      <c r="K21" s="90">
        <f>J21/SUM(J19:J21)</f>
        <v>0.375</v>
      </c>
      <c r="L21" s="90"/>
      <c r="M21" s="90"/>
      <c r="N21" s="59">
        <f>K21*I19*G12*100</f>
        <v>3.9772727272727271</v>
      </c>
      <c r="O21" s="66">
        <v>2</v>
      </c>
      <c r="P21" s="65">
        <f t="shared" si="1"/>
        <v>7.9545454545454541</v>
      </c>
      <c r="Q21" s="13" t="s">
        <v>109</v>
      </c>
    </row>
    <row r="22" spans="1:17" x14ac:dyDescent="0.3">
      <c r="F22" s="11">
        <f>SUM(F2:F21)</f>
        <v>22</v>
      </c>
      <c r="G22" s="12">
        <f>SUM(G2:G21)</f>
        <v>1</v>
      </c>
      <c r="N22" s="11">
        <f>SUM(N2:N21)</f>
        <v>100</v>
      </c>
      <c r="O22" s="2"/>
      <c r="P22" s="98">
        <f>SUM(P2:P21)</f>
        <v>218.0037878787879</v>
      </c>
    </row>
    <row r="23" spans="1:17" ht="28.2" customHeight="1" x14ac:dyDescent="0.3">
      <c r="H23" s="13">
        <v>1</v>
      </c>
      <c r="I23" s="84">
        <f>SUM(I2:I9)</f>
        <v>1</v>
      </c>
      <c r="J23" s="30" t="s">
        <v>107</v>
      </c>
      <c r="K23" s="14">
        <f>SUM(K6:K7)</f>
        <v>1</v>
      </c>
      <c r="L23" s="14"/>
      <c r="M23" s="14"/>
      <c r="O23" s="13" t="s">
        <v>110</v>
      </c>
      <c r="P23" s="99" t="str">
        <f>IF(AND($P$22&gt;=200,(AND($O$7&gt;=2,$O$10&gt;=2,$O$11&gt;=2,$O$14&gt;=2,$O$17&gt;=2,$O$19&gt;=2,$O$20&gt;=2))),"Memenuhi","Tidak Memenuhi")</f>
        <v>Memenuhi</v>
      </c>
    </row>
    <row r="24" spans="1:17" ht="32.549999999999997" customHeight="1" x14ac:dyDescent="0.3">
      <c r="H24" s="13">
        <v>2</v>
      </c>
      <c r="I24" s="14">
        <f>SUM(I10:I11)</f>
        <v>1</v>
      </c>
      <c r="J24" s="13" t="s">
        <v>19</v>
      </c>
      <c r="K24" s="14">
        <f>SUM(K12:K13)</f>
        <v>1</v>
      </c>
      <c r="L24" s="14"/>
      <c r="M24" s="14"/>
      <c r="O24" s="13" t="s">
        <v>109</v>
      </c>
      <c r="P24" s="99" t="str">
        <f>IF(AND($P$22&gt;=200,(AND($O$7&gt;=2,$O$10&gt;=2,$O$11&gt;=2,$O$14&gt;2,$O$15&gt;=2,$O$17&gt;2,$O$19&gt;2,$O$20=4,$O$21&gt;=2))),"Memenuhi","Tidak Memenuhi")</f>
        <v>Memenuhi</v>
      </c>
    </row>
    <row r="25" spans="1:17" x14ac:dyDescent="0.3">
      <c r="H25" s="13">
        <v>3</v>
      </c>
      <c r="I25" s="85">
        <f>SUM(I12:I21)</f>
        <v>1</v>
      </c>
      <c r="J25" s="30" t="s">
        <v>108</v>
      </c>
      <c r="K25" s="14">
        <f>SUM(K14:K15)</f>
        <v>1</v>
      </c>
      <c r="L25" s="14"/>
      <c r="M25" s="14"/>
    </row>
    <row r="26" spans="1:17" x14ac:dyDescent="0.3">
      <c r="J26" s="13" t="s">
        <v>20</v>
      </c>
      <c r="K26" s="14">
        <f>SUM(K16:K17)</f>
        <v>1</v>
      </c>
      <c r="L26" s="14"/>
      <c r="M26" s="14"/>
    </row>
    <row r="27" spans="1:17" x14ac:dyDescent="0.3">
      <c r="J27" s="13" t="s">
        <v>71</v>
      </c>
      <c r="K27" s="14">
        <f>SUM(K19:K21)</f>
        <v>1</v>
      </c>
      <c r="L27" s="14"/>
      <c r="M27" s="14"/>
    </row>
  </sheetData>
  <mergeCells count="29">
    <mergeCell ref="J19:J20"/>
    <mergeCell ref="K19:K20"/>
    <mergeCell ref="H12:H13"/>
    <mergeCell ref="I12:I13"/>
    <mergeCell ref="H14:H15"/>
    <mergeCell ref="I14:I15"/>
    <mergeCell ref="C16:C17"/>
    <mergeCell ref="H16:H17"/>
    <mergeCell ref="I16:I17"/>
    <mergeCell ref="B10:B11"/>
    <mergeCell ref="F10:F11"/>
    <mergeCell ref="G10:G11"/>
    <mergeCell ref="B12:B21"/>
    <mergeCell ref="C12:C13"/>
    <mergeCell ref="F12:F21"/>
    <mergeCell ref="G12:G21"/>
    <mergeCell ref="C19:C21"/>
    <mergeCell ref="C14:C15"/>
    <mergeCell ref="H19:H21"/>
    <mergeCell ref="I19:I21"/>
    <mergeCell ref="F1:G1"/>
    <mergeCell ref="H1:I1"/>
    <mergeCell ref="J1:K1"/>
    <mergeCell ref="B2:B9"/>
    <mergeCell ref="F2:F9"/>
    <mergeCell ref="G2:G9"/>
    <mergeCell ref="C6:C7"/>
    <mergeCell ref="H6:H7"/>
    <mergeCell ref="I6:I7"/>
  </mergeCells>
  <conditionalFormatting sqref="D2:E2 D8:E9">
    <cfRule type="cellIs" dxfId="9" priority="9" operator="equal">
      <formula>"Tidak dinilai"</formula>
    </cfRule>
  </conditionalFormatting>
  <conditionalFormatting sqref="B2 B1:E1">
    <cfRule type="cellIs" dxfId="8" priority="10" operator="equal">
      <formula>"Tidak dinilai"</formula>
    </cfRule>
  </conditionalFormatting>
  <conditionalFormatting sqref="D10:E11">
    <cfRule type="cellIs" dxfId="7" priority="6" operator="equal">
      <formula>"Tidak dinilai"</formula>
    </cfRule>
  </conditionalFormatting>
  <conditionalFormatting sqref="D4:E5">
    <cfRule type="cellIs" dxfId="6" priority="7" operator="equal">
      <formula>"Tidak dinilai"</formula>
    </cfRule>
  </conditionalFormatting>
  <conditionalFormatting sqref="D3:E3">
    <cfRule type="cellIs" dxfId="5" priority="8" operator="equal">
      <formula>"Tidak dinilai"</formula>
    </cfRule>
  </conditionalFormatting>
  <conditionalFormatting sqref="A1">
    <cfRule type="cellIs" dxfId="4" priority="5" operator="equal">
      <formula>"Tidak dinilai"</formula>
    </cfRule>
  </conditionalFormatting>
  <conditionalFormatting sqref="F1">
    <cfRule type="cellIs" dxfId="3" priority="4" operator="equal">
      <formula>"Tidak dinilai"</formula>
    </cfRule>
  </conditionalFormatting>
  <conditionalFormatting sqref="H1">
    <cfRule type="cellIs" dxfId="2" priority="3" operator="equal">
      <formula>"Tidak dinilai"</formula>
    </cfRule>
  </conditionalFormatting>
  <conditionalFormatting sqref="J1">
    <cfRule type="cellIs" dxfId="1" priority="2" operator="equal">
      <formula>"Tidak dinilai"</formula>
    </cfRule>
  </conditionalFormatting>
  <conditionalFormatting sqref="D6:E7">
    <cfRule type="cellIs" dxfId="0" priority="1" operator="equal">
      <formula>"Tidak dinilai"</formula>
    </cfRule>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Matriks Penilaian</vt:lpstr>
      <vt:lpstr>Pembobotan</vt:lpstr>
      <vt:lpstr>Pembobotan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BANPT-06</cp:lastModifiedBy>
  <dcterms:created xsi:type="dcterms:W3CDTF">2020-05-13T13:58:08Z</dcterms:created>
  <dcterms:modified xsi:type="dcterms:W3CDTF">2021-05-05T03:46:25Z</dcterms:modified>
</cp:coreProperties>
</file>