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3 2021 Pembukaan 5 Prodi Kesehatan\"/>
    </mc:Choice>
  </mc:AlternateContent>
  <bookViews>
    <workbookView xWindow="0" yWindow="0" windowWidth="19200" windowHeight="7050" tabRatio="607"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8" l="1"/>
  <c r="C11" i="18"/>
  <c r="C12" i="18"/>
  <c r="F18" i="18" l="1"/>
  <c r="G10" i="18" s="1"/>
  <c r="L11" i="18" s="1"/>
  <c r="N11" i="18" s="1"/>
  <c r="D17" i="18" l="1"/>
  <c r="K17" i="18"/>
  <c r="C15" i="18" l="1"/>
  <c r="B10" i="18" l="1"/>
  <c r="K16" i="18" l="1"/>
  <c r="I12" i="18"/>
  <c r="I10" i="18"/>
  <c r="G4" i="18"/>
  <c r="D16" i="18"/>
  <c r="C16" i="18"/>
  <c r="D14" i="18"/>
  <c r="D13" i="18"/>
  <c r="C13" i="18"/>
  <c r="C10" i="18"/>
  <c r="C9" i="18"/>
  <c r="D8" i="18"/>
  <c r="D7" i="18"/>
  <c r="C7" i="18"/>
  <c r="C6" i="18"/>
  <c r="C5" i="18"/>
  <c r="C4" i="18"/>
  <c r="B13" i="18"/>
  <c r="B4" i="18"/>
  <c r="A5" i="18" l="1"/>
  <c r="A6" i="18" s="1"/>
  <c r="A7" i="18" s="1"/>
  <c r="A8" i="18" s="1"/>
  <c r="I16" i="18"/>
  <c r="I15" i="18"/>
  <c r="K14" i="18"/>
  <c r="K13" i="18"/>
  <c r="I13" i="18"/>
  <c r="G13" i="18"/>
  <c r="G18" i="18" s="1"/>
  <c r="I9" i="18"/>
  <c r="L9" i="18" s="1"/>
  <c r="N9" i="18" s="1"/>
  <c r="K8" i="18"/>
  <c r="K7" i="18"/>
  <c r="I7" i="18"/>
  <c r="I6" i="18"/>
  <c r="L6" i="18" s="1"/>
  <c r="N6" i="18" s="1"/>
  <c r="I5" i="18"/>
  <c r="L5" i="18" s="1"/>
  <c r="N5" i="18" s="1"/>
  <c r="I4" i="18"/>
  <c r="A6" i="13"/>
  <c r="A7" i="13" s="1"/>
  <c r="K18" i="18" l="1"/>
  <c r="I18" i="18"/>
  <c r="L17" i="18"/>
  <c r="N17" i="18" s="1"/>
  <c r="A9" i="18"/>
  <c r="A10" i="18" s="1"/>
  <c r="A11" i="18" s="1"/>
  <c r="A12" i="18" s="1"/>
  <c r="A8" i="13"/>
  <c r="L8" i="18"/>
  <c r="N8" i="18" s="1"/>
  <c r="L12" i="18"/>
  <c r="N12" i="18" s="1"/>
  <c r="L14" i="18"/>
  <c r="N14" i="18" s="1"/>
  <c r="L10" i="18"/>
  <c r="L15" i="18"/>
  <c r="N15" i="18" s="1"/>
  <c r="L7" i="18"/>
  <c r="N7" i="18" s="1"/>
  <c r="L16" i="18"/>
  <c r="N16" i="18" s="1"/>
  <c r="L4" i="18"/>
  <c r="N4" i="18" s="1"/>
  <c r="L13" i="18"/>
  <c r="N13" i="18" s="1"/>
  <c r="A13" i="18" l="1"/>
  <c r="A14" i="18" s="1"/>
  <c r="A15" i="18" s="1"/>
  <c r="A16" i="18" s="1"/>
  <c r="A17" i="18" s="1"/>
  <c r="A9" i="13"/>
  <c r="A10" i="13" s="1"/>
  <c r="N10" i="18"/>
  <c r="N18" i="18" s="1"/>
  <c r="N19" i="18" s="1"/>
  <c r="L18" i="18"/>
  <c r="A4" i="7"/>
  <c r="A5" i="7" s="1"/>
  <c r="A6" i="7" s="1"/>
  <c r="A7" i="7" s="1"/>
  <c r="A8" i="7" s="1"/>
  <c r="A9" i="7" s="1"/>
  <c r="A10" i="7" s="1"/>
  <c r="A11" i="7" s="1"/>
  <c r="A12" i="7" s="1"/>
  <c r="A13" i="7" s="1"/>
  <c r="A14" i="7" s="1"/>
  <c r="A15" i="7" s="1"/>
  <c r="A16" i="7" s="1"/>
  <c r="A17" i="7" s="1"/>
  <c r="A18" i="7" s="1"/>
  <c r="A11" i="13" l="1"/>
  <c r="A19" i="7"/>
  <c r="A20" i="7" s="1"/>
  <c r="A21" i="7" s="1"/>
  <c r="A22" i="7" s="1"/>
  <c r="A23" i="7" s="1"/>
  <c r="A24" i="7" s="1"/>
  <c r="A25" i="7" s="1"/>
  <c r="A26" i="7" s="1"/>
  <c r="A12" i="13" l="1"/>
  <c r="A13" i="13" s="1"/>
  <c r="A14" i="13" s="1"/>
  <c r="A15" i="13" s="1"/>
  <c r="A16" i="13" s="1"/>
  <c r="A17" i="13" s="1"/>
  <c r="A22" i="13" s="1"/>
</calcChain>
</file>

<file path=xl/sharedStrings.xml><?xml version="1.0" encoding="utf-8"?>
<sst xmlns="http://schemas.openxmlformats.org/spreadsheetml/2006/main" count="489" uniqueCount="230">
  <si>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</si>
  <si>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</si>
  <si>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</si>
  <si>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</si>
  <si>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</si>
  <si>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</si>
  <si>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</si>
  <si>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</si>
  <si>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</si>
  <si>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</si>
  <si>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</si>
  <si>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</si>
  <si>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</si>
  <si>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</si>
  <si>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</si>
  <si>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</si>
  <si>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</si>
  <si>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</si>
  <si>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</si>
  <si>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</si>
  <si>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</si>
  <si>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</si>
  <si>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</si>
  <si>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</si>
  <si>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</si>
  <si>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</si>
  <si>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</si>
  <si>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</si>
  <si>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Tidak ada datanya</t>
  </si>
  <si>
    <t>skor = nilai rerata</t>
  </si>
  <si>
    <t>c. Luas ruang kantor per pegawai</t>
  </si>
  <si>
    <t>d. Luas perpustakaan</t>
  </si>
  <si>
    <t>Jumlah dan kualifikasi tenaga kependidikan</t>
  </si>
  <si>
    <t>Jumlah dan kualifikasi tenaga kependidikan tidak memenuhi persyaratan</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</si>
  <si>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</si>
  <si>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</si>
  <si>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</si>
  <si>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</si>
  <si>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Level dan jumlah sasaran benchmarking dan mencakup aspek: (1) pengembangan keilmuan, (2) kajian capaian pembelajaran, dan (3) kurikulum program studi sejenis.</t>
  </si>
  <si>
    <t>Tidak mengidentifikasi profil lulusan</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</si>
  <si>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</si>
  <si>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</si>
  <si>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</si>
  <si>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</si>
  <si>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</si>
  <si>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</si>
  <si>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</si>
  <si>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</si>
  <si>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</si>
  <si>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</si>
  <si>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</si>
  <si>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</si>
  <si>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</si>
  <si>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</si>
  <si>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</si>
  <si>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</si>
  <si>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</si>
  <si>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</si>
  <si>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</si>
  <si>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</si>
  <si>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</si>
  <si>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</si>
  <si>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</si>
  <si>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</si>
  <si>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</si>
  <si>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</si>
  <si>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</si>
  <si>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</si>
  <si>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</si>
  <si>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</si>
  <si>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</si>
  <si>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</si>
  <si>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</si>
  <si>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</si>
  <si>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</si>
  <si>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</si>
  <si>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</si>
  <si>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</si>
  <si>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</si>
  <si>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</si>
  <si>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</si>
  <si>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</si>
  <si>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</si>
  <si>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</si>
  <si>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</si>
  <si>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</si>
  <si>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</si>
  <si>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</si>
  <si>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</si>
  <si>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</si>
  <si>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</si>
  <si>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</si>
  <si>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</si>
  <si>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t>Tidak ada nilai &lt; 2</t>
  </si>
  <si>
    <t>1.5.1 Susunan mata kuliah</t>
  </si>
  <si>
    <t>1.5.2 Pembelajaran yang dilaksanakan dalam bentuk praktikum/praktik/praktik bengkel/praktik studio/praktek lapang atau magang</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</si>
  <si>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</si>
  <si>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</si>
  <si>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</si>
  <si>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</si>
  <si>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</si>
  <si>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</si>
  <si>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</si>
  <si>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</si>
  <si>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</si>
  <si>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</si>
  <si>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</si>
  <si>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</si>
  <si>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</si>
  <si>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</si>
  <si>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t>Tidak mendeskripsikan/ menguraikan keunggulan program studi</t>
  </si>
  <si>
    <t>Tidak ada skor 0</t>
  </si>
  <si>
    <t>3.  Unit Pengelola Program Studi dan Ketersedian Sarana Prasarana serta Wahana Praktik, Tenaga Kependidikan</t>
  </si>
  <si>
    <t>Asumsi Skor</t>
  </si>
  <si>
    <t>Nilai Akhir</t>
  </si>
  <si>
    <t>Syarat</t>
  </si>
  <si>
    <t>wajib</t>
  </si>
  <si>
    <t>1.4.1 Susunan mata kuliah/blok/modul</t>
  </si>
  <si>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</si>
  <si>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</si>
  <si>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</si>
  <si>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</si>
  <si>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</si>
  <si>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t>Pengusul menguraikan profil lulusan program studi yang berupa jenis pekerjaan atau bentuk kerja lainnya dan keterkaitan profil dengan keunggulan program studi</t>
  </si>
  <si>
    <r>
      <t xml:space="preserve">Hanya mengidentifikasi profil lulusan atau penjelasan mengenai </t>
    </r>
    <r>
      <rPr>
        <b/>
        <sz val="12"/>
        <rFont val="Arial Narrow"/>
        <family val="2"/>
      </rPr>
      <t xml:space="preserve">profil lulusan tidak relevan </t>
    </r>
  </si>
  <si>
    <t>1.4.2 Substansi praktik</t>
  </si>
  <si>
    <t>2.2 Tenaga Kependidikan</t>
  </si>
  <si>
    <t>3.2 Keterlaksanaan Sistem Penjaminan Mutu Internal</t>
  </si>
  <si>
    <t>Tipe RSP Utama</t>
  </si>
  <si>
    <t>Status Akreditasi Rumah Sakit dan status RSP Utama</t>
  </si>
  <si>
    <t>Status Akreditasi Untuk RS Jejaring</t>
  </si>
  <si>
    <t>RSP utama tipe A
(kapasitas bed minimal 400)</t>
  </si>
  <si>
    <t>RSP utama tipe B
(kapasistas bed minimal 300 sampai &lt; 400)</t>
  </si>
  <si>
    <t>RSP utama tipe B
(kapasitas bed 250-300)</t>
  </si>
  <si>
    <t>RSP utama tipe C
(Kapasitas bed 200 sampai &lt; 250)</t>
  </si>
  <si>
    <t>Tidak ada nilai 0</t>
  </si>
  <si>
    <t>Rumah Sakit Terakreditasi A dan Sertifikat sebagai Rumah Sakit  Pendidikan dan berada dalam 1 kota dengan kampus atau dapat dicapai dalam waktu kurang dari 3 jam dengan daya tampung mahasiswa /minggu &gt; 70% dari total mahasiswa yang akan menjalankan kepaniteraan</t>
  </si>
  <si>
    <t>Rumah Sakit Terakreditasi B dan Sertifikat sebagai rumah sakit pendidikan dan berada dalam 1 kota dengan kampus atau dapat dicapai dalam waktu kurang dari 3 jam dengan daya tampung mahasiswa /minggu 60%-70% dari total mahasiswa yang akan menjalankan kepaniteraan</t>
  </si>
  <si>
    <t>Rumah Sakit Terakreditasi B tetapi belum mempunyai sertifikat RSP dan berada dalam 1 kota dengan kampus atau dapat dicapai dalam waktu kurang dari 3 jam dengan daya tampung mahasiswa /minggu 50% - &lt; 60% dari total mahasiswa yang akan menjalankan kepaniteraan</t>
  </si>
  <si>
    <t>Rumah Sakit Terakreditasi C dan belum mempunyai sertifikat RSP dan berada dalam 1 kota dengan kampus atau dapat dicapai dalam waktu kurang dari 3 jam dengan daya tampung mahasiswa /minggu &lt; 50% dari total mahasiswa yang akan menjalankan kepaniteraan</t>
  </si>
  <si>
    <t>Terakreditasi B dan  sebagai rumah sakit pendidikan</t>
  </si>
  <si>
    <t>Terakreditasi B</t>
  </si>
  <si>
    <t>Terakreditasi C</t>
  </si>
  <si>
    <t>Tidak Terakreditasi</t>
  </si>
  <si>
    <t>3.3.2 Wahana praktik</t>
  </si>
  <si>
    <t>3.3.1 Ruang diskusi, ruang residen (mahasiswa), kantor dan perpustakaan</t>
  </si>
  <si>
    <t xml:space="preserve">Memenuhi tiga aspek </t>
  </si>
  <si>
    <t xml:space="preserve">Memenuhi dua aspek </t>
  </si>
  <si>
    <t>Memenuhi aspek 1 atau 2</t>
  </si>
  <si>
    <t>Jumlah panduan  praktikum &lt; jumlah mata kuliah berpraktikum</t>
  </si>
  <si>
    <t>Tidak ada panduan praktikum</t>
  </si>
  <si>
    <t>Rataan Ruang diskusi, ruang residen (mahasiswa), kantor dan perpustakaan</t>
  </si>
  <si>
    <t>b. Luas ruang residen (mahasiswa)</t>
  </si>
  <si>
    <t>2.  Sumber Daya Manusia (Dosen tetap dan Tenaga kependidikan)</t>
  </si>
  <si>
    <r>
      <t xml:space="preserve">Pengusul menguraikan profil lulusan program studi yang berupa jenis pekerjaan atau bentuk kerja lainnya dilengkapi dengan (1) uraian ringkas </t>
    </r>
    <r>
      <rPr>
        <b/>
        <sz val="12"/>
        <rFont val="Arial Narrow"/>
        <family val="2"/>
      </rPr>
      <t>seluruh</t>
    </r>
    <r>
      <rPr>
        <sz val="12"/>
        <rFont val="Arial Narrow"/>
        <family val="2"/>
      </rPr>
      <t xml:space="preserve"> profil, yang sesuai dengan program pendidikannya dan (2) keterkaitan profil dengan  keunggulan prodi</t>
    </r>
  </si>
  <si>
    <r>
      <t xml:space="preserve">Pengusul menguraikan profil lulusan program studi yang berupa jenis pekerjaan atau bentuk kerja lainnya dilengkapi dengan (1) uraian ringkas pada </t>
    </r>
    <r>
      <rPr>
        <b/>
        <sz val="12"/>
        <rFont val="Arial Narrow"/>
        <family val="2"/>
      </rPr>
      <t xml:space="preserve">sebagian </t>
    </r>
    <r>
      <rPr>
        <sz val="12"/>
        <rFont val="Arial Narrow"/>
        <family val="2"/>
      </rPr>
      <t>profil yang sesuai dengan program pendidikannya dan (2) keterkaitan profil dengan  keunggulan program studi.</t>
    </r>
  </si>
  <si>
    <t>1.1 Keunggulan Program Studi.</t>
  </si>
  <si>
    <t>1.2 Profil Lulusan Program Studi.</t>
  </si>
  <si>
    <t>1.3 Capaian Pembelajaran</t>
  </si>
  <si>
    <t>1.4 Struktur Kurikulum (Daftar Mata Kuliah Praktik)</t>
  </si>
  <si>
    <t>1.5 Rencana Pembelajaran Semester (RPS)</t>
  </si>
  <si>
    <t>2.1 Calon dosen tetap pada program studi yang diusulkan</t>
  </si>
  <si>
    <t>3.1 Organisasi dan Tata Kerja Unit Pengelola Program Studi.</t>
  </si>
  <si>
    <t>3.2 Sistem Penjaminan Mutu</t>
  </si>
  <si>
    <t>3.3 Sarana dan Prasarana</t>
  </si>
  <si>
    <t>3.1.1 Rancangan Organisasi dan Tata Kerja Unit Pengelola Program Studi</t>
  </si>
  <si>
    <t>Substansi praktik meliputi aspek:
1. Jumlah panduan praktik sesuai dengan jumlah mata kuliah praktik
2. Substansi panduan praktik sesuai dengan capaian pembelajaran
3. Praktik didukung peralatan mutakhir</t>
  </si>
  <si>
    <t>Rasio tenaga pembimbing banding mahasiswa (1 : 3)</t>
  </si>
  <si>
    <t>Indikator untuk Sub Spesialis Kedokteran</t>
  </si>
  <si>
    <r>
      <t xml:space="preserve">Profil lulusan dilengkapi dengan uraian ringkas kompetensi seluruh profil yang sesuai dengan program pendidikan </t>
    </r>
    <r>
      <rPr>
        <b/>
        <sz val="12"/>
        <rFont val="Arial Narrow"/>
        <family val="2"/>
      </rPr>
      <t>sub spesialis kedokteran</t>
    </r>
    <r>
      <rPr>
        <sz val="12"/>
        <rFont val="Arial Narrow"/>
        <family val="2"/>
      </rPr>
      <t>, dan keterkaitan profil tersebut dengan keunggulan program studi.</t>
    </r>
  </si>
  <si>
    <r>
      <t xml:space="preserve">a. Luas ruang </t>
    </r>
    <r>
      <rPr>
        <b/>
        <sz val="12"/>
        <rFont val="Arial Narrow"/>
        <family val="2"/>
      </rPr>
      <t>diskusi</t>
    </r>
    <r>
      <rPr>
        <sz val="12"/>
        <rFont val="Arial Narrow"/>
        <family val="2"/>
      </rPr>
      <t xml:space="preserve"> per mahasiswa dan status kepemilikan yaitu SD = milik sendiri atau KS = Kerja sama atau SW = sewa atau kontrak</t>
    </r>
  </si>
  <si>
    <t>3.1.2 Rencana Perwujudan Good Governance dengan Lima Pilar Tata Pamong</t>
  </si>
  <si>
    <r>
      <t>Perwujudan</t>
    </r>
    <r>
      <rPr>
        <i/>
        <sz val="12"/>
        <rFont val="Arial Narrow"/>
        <family val="2"/>
      </rPr>
      <t xml:space="preserve"> 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</si>
  <si>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t>2.2 Kualifikasi tenaga pembimbing klinik</t>
  </si>
  <si>
    <t>2.2.2 Rasio Tenaga Pembimbing Klinik dengan rencana mahasiswa</t>
  </si>
  <si>
    <t>Rumusan capaian pembelajaran program studi mengacu pada profil lulusan, merujuk pada deskripsi capaian pembelajaran SN-Dikti level 9 (sembilan) untuk sub-spesialis KKNI serta relevansinya dengan keunggulan program studi.</t>
  </si>
  <si>
    <t>Rumusan capaian pembelajaran: (a) sesuai dengan profil lulusan, (b) deskripsi kompetensinya sesuai SN-Dikti yang mencakup 4 (empat) domain capaian pembelajaran level 9 (sembilan) KKNI, (3) relevan dengan keunggulan prodi, dan (4) mencantumkan paling sedikit SN Dikti sebagai rujukan</t>
  </si>
  <si>
    <t>Rumusan capaian pembelajaran: (a) sesuai dengan profil lulusan, (b) deskripsi kompetensinya sesuai SN-Dikti yang mencakup 4 (empat) domain capaian pembelajaran dan sesuai level 9 (sembilan) KKNI, dan (3) relevan dgn keunggulan prodi</t>
  </si>
  <si>
    <t>Rumusan capaian pembelajaran tidak sesuai dengan SN Dikti atau level 9 (sembilan) KKNI</t>
  </si>
  <si>
    <t xml:space="preserve">Tidak mencantumkan/ mendeskripsikan capaian Pembelajaran atau rumusan capaian pembelajaran tidak sesuai dengan SN Dikti atau level 9 (sembilan) KKNI   </t>
  </si>
  <si>
    <t>Kesesuaian susunan mata kuliah/blok/modul praktik yang mencakup aspek : (1) kesesuaian susunan mata kuliah/blok/modul praktik untuk mencapai capaian pembelajaran, (2) urutan mata kuliah/blok/modul praktik, dan (3) beban sks per semester wajar</t>
  </si>
  <si>
    <r>
      <t xml:space="preserve">Susunan mata kuliah/blok/modul praktik memenuhi </t>
    </r>
    <r>
      <rPr>
        <b/>
        <sz val="12"/>
        <rFont val="Arial Narrow"/>
        <family val="2"/>
      </rPr>
      <t>aspek 1 dan 2</t>
    </r>
  </si>
  <si>
    <r>
      <t xml:space="preserve">Susunan mata kuliah/blok/modul praktik memenuhi </t>
    </r>
    <r>
      <rPr>
        <b/>
        <sz val="12"/>
        <rFont val="Arial Narrow"/>
        <family val="2"/>
      </rPr>
      <t>aspek 1</t>
    </r>
  </si>
  <si>
    <r>
      <t xml:space="preserve">Susunan mata kuliah/blok/modul praktik memenuhi </t>
    </r>
    <r>
      <rPr>
        <b/>
        <sz val="12"/>
        <rFont val="Arial Narrow"/>
        <family val="2"/>
      </rPr>
      <t>aspek 1, 2 dan 3</t>
    </r>
    <r>
      <rPr>
        <sz val="12"/>
        <rFont val="Arial Narrow"/>
        <family val="2"/>
      </rPr>
      <t>.</t>
    </r>
  </si>
  <si>
    <t>Rumusan capaian pembelajaran: (a) sesuai dengan profil lulusan, (b) deskripsi kompetensinya sesuai level 9 (sembilan) KKNI disertai jabarkan capaian pembelajaran sesuai SN-Dikti, tetapi (c) tidak atau kurang relevan dengan keunggulan prodi</t>
  </si>
  <si>
    <t>Tidak ada daftar/susunan mata kuliah/blok/modul praktik</t>
  </si>
  <si>
    <r>
      <t xml:space="preserve">Jumlah RPS mata kuliah praktik yang  memenuhi 9 (sembilan) (sembilan) komponen jumlahnya </t>
    </r>
    <r>
      <rPr>
        <b/>
        <sz val="12"/>
        <rFont val="Arial Narrow"/>
        <family val="2"/>
      </rPr>
      <t>kurang dari 5 (lima)</t>
    </r>
  </si>
  <si>
    <r>
      <t xml:space="preserve">Ketersediaan RPS untuk </t>
    </r>
    <r>
      <rPr>
        <b/>
        <sz val="12"/>
        <rFont val="Arial Narrow"/>
        <family val="2"/>
      </rPr>
      <t>5 (lima)</t>
    </r>
    <r>
      <rPr>
        <sz val="12"/>
        <rFont val="Arial Narrow"/>
        <family val="2"/>
      </rPr>
      <t xml:space="preserve"> mata kuliah praktik keunggulan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</si>
  <si>
    <r>
      <rPr>
        <b/>
        <sz val="12"/>
        <rFont val="Arial Narrow"/>
        <family val="2"/>
      </rPr>
      <t>5 (lima)</t>
    </r>
    <r>
      <rPr>
        <sz val="12"/>
        <rFont val="Arial Narrow"/>
        <family val="2"/>
      </rPr>
      <t xml:space="preserve"> mata kuliah praktik dilengkapi dengan RPS yang memenuhi 9 (sembilan) komponen, menunjukkan secara jelas penciri program studi dan menggunakan referensi yang relevan dan mutakhir kurang dari 5 (lima) tahun</t>
    </r>
  </si>
  <si>
    <r>
      <rPr>
        <b/>
        <sz val="12"/>
        <rFont val="Arial Narrow"/>
        <family val="2"/>
      </rPr>
      <t xml:space="preserve">5 (lima) </t>
    </r>
    <r>
      <rPr>
        <sz val="12"/>
        <rFont val="Arial Narrow"/>
        <family val="2"/>
      </rPr>
      <t xml:space="preserve">mata kuliah praktik dilengkapi dengan RPS yang memenuhi 9 (sembilan) komponen, menunjukkan secara jelas penciri program studi dan menggunakan referensi yang relevan lebih dari 5 (lima) tahun. </t>
    </r>
  </si>
  <si>
    <r>
      <rPr>
        <b/>
        <sz val="12"/>
        <rFont val="Arial Narrow"/>
        <family val="2"/>
      </rPr>
      <t>5 (lima)</t>
    </r>
    <r>
      <rPr>
        <sz val="12"/>
        <rFont val="Arial Narrow"/>
        <family val="2"/>
      </rPr>
      <t xml:space="preserve"> mata kuliah praktik dilengkapi dengan RPS yang memenuhi 9 (sembilan) komponen</t>
    </r>
  </si>
  <si>
    <t>Status,  jumlah dan kualifikasi akademik calon  dosen tetap
Jumlah minimal 5 (lima) orang dosen dengan latar belakang Dokter Sub-Spesialis/Konsultan dan memiliki pengalaman kerja praktik selama minimal 5 (lima) tahun pada bidangnya.</t>
  </si>
  <si>
    <t>Jumlah minimal 5 (lima) orang dosen dengan latar belakang Dokter Sub-Spesialis/Konsultan dan memiliki pengalaman kerja praktik selama minimal 5 (lima) tahun pada bidangnya.</t>
  </si>
  <si>
    <t>Jumlah minimal 5 (lima) orang dosen dengan latar belakang Dokter Sub-Spesialis/Konsultan dan memiliki pengalaman kerja praktik selama minimal 5 (lima) tahun pada bidangnya dengan 1 (satu) orang diantaranya memiliki jabatan fungsional Guru Besar/Profesor</t>
  </si>
  <si>
    <t>Jumlah minimal 5 (lima) orang dosen dengan latar belakang Dokter Sub-Spesialis/Konsultan dan memiliki pengalaman kerja praktik selama minimal 5 (lima) tahun pada bidangnya dengan 2 (dua) orang diantaranya memiliki jabatan fungsional Guru Besar/Profesor</t>
  </si>
  <si>
    <t>Rasio Tenaga Pembimbing Klinik pada seluruh wahana praktik dengan rencana jumlah penerimaan mahasiswa setiap semester</t>
  </si>
  <si>
    <t>Rasio tenaga pembimbing banding mahasiswa (1 : 1)</t>
  </si>
  <si>
    <t>Rasio tenaga pembimbing banding mahasiswa (1 : 2)</t>
  </si>
  <si>
    <t>Rasio tenaga pembimbing banding mahasiswa (1 : &gt; 3)</t>
  </si>
  <si>
    <t>Susunan mata kuliah/blok/modul praktik tidak memenuhi salah satu aspek</t>
  </si>
  <si>
    <t>Jumlah tenaga kependidikan lebih dari 3 (tiga) orang dan salah satu diantaranya berkualifikasi magister dan 1 (satu) orang pustakawan ditingkat perguruan tinggi dengan kualifikasi Diploma Tiga perpustakaan atau yang sejenis</t>
  </si>
  <si>
    <t>Jumlah tenaga kependidikan lebih dari 2 (dua) orang atau berkualifikasi sarjana atau sarjana terapan dan 1 (satu) orang pustakawan ditingkat perguruan tinggi dengan kualifikasi Diploma Tiga perpustakaan atau yang sejenis</t>
  </si>
  <si>
    <t>Jumlah tenaga kependidikan 2 (dua) orang atau lebih dengan kualifikasi Diploma Tiga dan 1 (satu) orang pustakawan ditingkat perguruan tinggi dengan kualifikasi Diploma Tiga perpustakaan atau yang sejenis</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</si>
  <si>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</si>
  <si>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</si>
  <si>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</si>
  <si>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</si>
  <si>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2"/>
        <rFont val="Arial Narrow"/>
        <family val="2"/>
      </rPr>
      <t>UPPS</t>
    </r>
  </si>
  <si>
    <t>Memenuhi 5 (lima) aspek</t>
  </si>
  <si>
    <t>Memenuhi 4 (empat) aspek</t>
  </si>
  <si>
    <t>Memenuhi 3 (tiga) aspek</t>
  </si>
  <si>
    <t>Memenuhi 1 - 2 aspek</t>
  </si>
  <si>
    <r>
      <t xml:space="preserve">Tidak menjelaskan rencana perwujudan </t>
    </r>
    <r>
      <rPr>
        <i/>
        <sz val="12"/>
        <rFont val="Arial Narrow"/>
        <family val="2"/>
      </rPr>
      <t>good governance</t>
    </r>
  </si>
  <si>
    <t>Luas ruang diskusi &gt; 1 m2 dan berstatus milik sendiri</t>
  </si>
  <si>
    <t>Luas ruang diskusi &gt; 1 m2 dan berstatus KS/SW</t>
  </si>
  <si>
    <t xml:space="preserve">Luas ruang diskusi = 1 m2 </t>
  </si>
  <si>
    <t xml:space="preserve">Luas ruang diskusi antara 0 - 1 m2 </t>
  </si>
  <si>
    <t>Luas ruang residen (mahasiswa) &gt; 4 m2 dan berstatus milik sendiri</t>
  </si>
  <si>
    <t>Luas residen (mahasiswa) &gt; 4 m2 dan berstatus KS/SW</t>
  </si>
  <si>
    <t xml:space="preserve">Luas residen (mahasiswa) = 4 m2 </t>
  </si>
  <si>
    <t xml:space="preserve">Luas ruang residen (mahasiswa) antara 0 - 4 m2 </t>
  </si>
  <si>
    <t>Luas ruang kantor &gt; 4 m2 dan berstatus milik sendiri</t>
  </si>
  <si>
    <t>Luas ruang kantor &gt; 4 m2 dan berstatus KS/SW</t>
  </si>
  <si>
    <t xml:space="preserve">Luas ruang kantor = 4 m2 </t>
  </si>
  <si>
    <t xml:space="preserve">Luas ruang kantor antara 0 - 4 m2 </t>
  </si>
  <si>
    <t>Luas perpustakaan &gt; 300 m2</t>
  </si>
  <si>
    <t>Luas perpustakaan antara 200 - 300 m2 maka nilai -0,5+0,015xluas ruang perpustakaan)</t>
  </si>
  <si>
    <t>Luas perpustakaan = 200 m2</t>
  </si>
  <si>
    <t>Luas perpustakaan &lt; 200 m2</t>
  </si>
  <si>
    <t>Lampiran 7 Peraturan BAN-PT Nomor 3 Tahun 2021 tentang Instrumen Pemenuhan Syarat Minimum Akreditasi Lima Program Studi Kesehatan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</si>
</sst>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sz val="11"/>
      <color theme="1"/>
      <name val="Calibri"/>
      <family val="2"/>
      <scheme val="minor"/>
    </font>
    <font>
      <b/>
      <sz val="12"/>
      <color rgb="FFFF0000"/>
      <name val="Arial Narrow"/>
      <family val="2"/>
    </font>
    <font>
      <b/>
      <sz val="12"/>
      <color rgb="FF00B0F0"/>
      <name val="Arial Narrow"/>
      <family val="2"/>
    </font>
    <font>
      <b/>
      <sz val="16"/>
      <name val="Arial Narrow"/>
      <family val="2"/>
    </font>
    <font>
      <b/>
      <i/>
      <sz val="12"/>
      <name val="Arial Narrow"/>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4" fillId="0" borderId="0" applyFont="0" applyFill="0" applyBorder="0" applyAlignment="0" applyProtection="0"/>
  </cellStyleXfs>
  <cellXfs count="121">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2" fontId="6" fillId="5"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2" fontId="6" fillId="6"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164" fontId="4" fillId="6"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164" fontId="4" fillId="7"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0" xfId="0" applyFont="1" applyAlignment="1">
      <alignment horizontal="center" vertical="center" wrapText="1"/>
    </xf>
    <xf numFmtId="0" fontId="5" fillId="0" borderId="0" xfId="0" applyFont="1" applyFill="1" applyAlignment="1">
      <alignment vertical="center" wrapText="1"/>
    </xf>
    <xf numFmtId="164" fontId="3" fillId="2" borderId="3" xfId="1"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2" fontId="17" fillId="8" borderId="3"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1" xfId="0" applyFont="1" applyFill="1" applyBorder="1" applyAlignment="1" applyProtection="1">
      <alignment vertical="top" wrapText="1"/>
      <protection locked="0"/>
    </xf>
    <xf numFmtId="20" fontId="5" fillId="0" borderId="1" xfId="0" quotePrefix="1"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5" fillId="0" borderId="1" xfId="0" applyFont="1" applyFill="1" applyBorder="1" applyAlignment="1" applyProtection="1">
      <alignment horizontal="left" vertical="top" wrapText="1"/>
      <protection locked="0"/>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6"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164" fontId="4" fillId="6" borderId="1" xfId="1"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cellXfs>
  <cellStyles count="2">
    <cellStyle name="Normal" xfId="0" builtinId="0"/>
    <cellStyle name="Percent" xfId="1" builtinId="5"/>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D1" zoomScale="140" zoomScaleNormal="140" zoomScalePageLayoutView="140" workbookViewId="0">
      <selection activeCell="C1" sqref="A1:XFD1048576"/>
    </sheetView>
  </sheetViews>
  <sheetFormatPr defaultColWidth="8.90625" defaultRowHeight="13" x14ac:dyDescent="0.35"/>
  <cols>
    <col min="1" max="1" width="9.453125" style="14" customWidth="1"/>
    <col min="2" max="2" width="18.08984375" style="15" customWidth="1"/>
    <col min="3" max="3" width="40.54296875" style="16" customWidth="1"/>
    <col min="4" max="4" width="42.453125" style="5" customWidth="1"/>
    <col min="5" max="5" width="13.6328125" style="16" customWidth="1"/>
    <col min="6" max="6" width="25.08984375" style="16" customWidth="1"/>
    <col min="7" max="7" width="13.6328125" style="16" customWidth="1"/>
    <col min="8" max="8" width="25.08984375" style="16" customWidth="1"/>
    <col min="9" max="9" width="13.6328125" style="16" customWidth="1"/>
    <col min="10" max="10" width="24.90625" style="16" customWidth="1"/>
    <col min="11" max="11" width="14.36328125" style="16" customWidth="1"/>
    <col min="12" max="12" width="24.90625" style="16" customWidth="1"/>
    <col min="13" max="13" width="14.08984375" style="16" customWidth="1"/>
    <col min="14" max="14" width="24.90625" style="16" customWidth="1"/>
    <col min="15" max="15" width="14.36328125" style="16" customWidth="1"/>
    <col min="16" max="16" width="24.90625" style="16" customWidth="1"/>
    <col min="17" max="16384" width="8.90625" style="5"/>
  </cols>
  <sheetData>
    <row r="1" spans="1:16" ht="29.15" customHeight="1" x14ac:dyDescent="0.35">
      <c r="A1" s="77" t="s">
        <v>15</v>
      </c>
      <c r="B1" s="77" t="s">
        <v>2</v>
      </c>
      <c r="C1" s="78" t="s">
        <v>0</v>
      </c>
      <c r="D1" s="77" t="s">
        <v>20</v>
      </c>
      <c r="E1" s="79" t="s">
        <v>45</v>
      </c>
      <c r="F1" s="79"/>
      <c r="G1" s="79" t="s">
        <v>46</v>
      </c>
      <c r="H1" s="79"/>
      <c r="I1" s="79" t="s">
        <v>48</v>
      </c>
      <c r="J1" s="79"/>
      <c r="K1" s="79" t="s">
        <v>47</v>
      </c>
      <c r="L1" s="79"/>
      <c r="M1" s="79" t="s">
        <v>50</v>
      </c>
      <c r="N1" s="79"/>
      <c r="O1" s="79" t="s">
        <v>49</v>
      </c>
      <c r="P1" s="79"/>
    </row>
    <row r="2" spans="1:16" x14ac:dyDescent="0.35">
      <c r="A2" s="77"/>
      <c r="B2" s="77"/>
      <c r="C2" s="78"/>
      <c r="D2" s="77"/>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80" t="s">
        <v>7</v>
      </c>
      <c r="C3" s="8" t="s">
        <v>4</v>
      </c>
      <c r="D3" s="9"/>
      <c r="E3" s="6" t="s">
        <v>16</v>
      </c>
      <c r="F3" s="11" t="s">
        <v>38</v>
      </c>
      <c r="G3" s="6" t="s">
        <v>16</v>
      </c>
      <c r="H3" s="11" t="s">
        <v>38</v>
      </c>
      <c r="I3" s="6" t="s">
        <v>16</v>
      </c>
      <c r="J3" s="11" t="s">
        <v>38</v>
      </c>
      <c r="K3" s="6" t="s">
        <v>16</v>
      </c>
      <c r="L3" s="11" t="s">
        <v>38</v>
      </c>
      <c r="M3" s="6" t="s">
        <v>16</v>
      </c>
      <c r="N3" s="11" t="s">
        <v>56</v>
      </c>
      <c r="O3" s="6" t="s">
        <v>16</v>
      </c>
      <c r="P3" s="11" t="s">
        <v>64</v>
      </c>
    </row>
    <row r="4" spans="1:16" ht="105" customHeight="1" x14ac:dyDescent="0.35">
      <c r="A4" s="7">
        <f>A3+1</f>
        <v>2</v>
      </c>
      <c r="B4" s="80"/>
      <c r="C4" s="8" t="s">
        <v>3</v>
      </c>
      <c r="D4" s="9"/>
      <c r="E4" s="6" t="s">
        <v>16</v>
      </c>
      <c r="F4" s="11" t="s">
        <v>59</v>
      </c>
      <c r="G4" s="6" t="s">
        <v>16</v>
      </c>
      <c r="H4" s="11" t="s">
        <v>58</v>
      </c>
      <c r="I4" s="6" t="s">
        <v>16</v>
      </c>
      <c r="J4" s="11" t="s">
        <v>59</v>
      </c>
      <c r="K4" s="6" t="s">
        <v>16</v>
      </c>
      <c r="L4" s="11" t="s">
        <v>58</v>
      </c>
      <c r="M4" s="6" t="s">
        <v>16</v>
      </c>
      <c r="N4" s="11" t="s">
        <v>57</v>
      </c>
      <c r="O4" s="6" t="s">
        <v>16</v>
      </c>
      <c r="P4" s="11" t="s">
        <v>63</v>
      </c>
    </row>
    <row r="5" spans="1:16" ht="105.75" customHeight="1" x14ac:dyDescent="0.35">
      <c r="A5" s="7">
        <f t="shared" ref="A5:A26" si="0">A4+1</f>
        <v>3</v>
      </c>
      <c r="B5" s="80"/>
      <c r="C5" s="8" t="s">
        <v>5</v>
      </c>
      <c r="D5" s="9"/>
      <c r="E5" s="6" t="s">
        <v>16</v>
      </c>
      <c r="F5" s="11" t="s">
        <v>60</v>
      </c>
      <c r="G5" s="6" t="s">
        <v>16</v>
      </c>
      <c r="H5" s="11" t="s">
        <v>61</v>
      </c>
      <c r="I5" s="6" t="s">
        <v>16</v>
      </c>
      <c r="J5" s="11" t="s">
        <v>60</v>
      </c>
      <c r="K5" s="6" t="s">
        <v>16</v>
      </c>
      <c r="L5" s="11" t="s">
        <v>61</v>
      </c>
      <c r="M5" s="6" t="s">
        <v>16</v>
      </c>
      <c r="N5" s="11" t="s">
        <v>62</v>
      </c>
      <c r="O5" s="6" t="s">
        <v>16</v>
      </c>
      <c r="P5" s="11" t="s">
        <v>65</v>
      </c>
    </row>
    <row r="6" spans="1:16" ht="120" customHeight="1" x14ac:dyDescent="0.35">
      <c r="A6" s="7">
        <f t="shared" si="0"/>
        <v>4</v>
      </c>
      <c r="B6" s="80"/>
      <c r="C6" s="8" t="s">
        <v>91</v>
      </c>
      <c r="D6" s="37" t="s">
        <v>101</v>
      </c>
      <c r="E6" s="6" t="s">
        <v>16</v>
      </c>
      <c r="F6" s="11" t="s">
        <v>67</v>
      </c>
      <c r="G6" s="6" t="s">
        <v>16</v>
      </c>
      <c r="H6" s="11" t="s">
        <v>67</v>
      </c>
      <c r="I6" s="6" t="s">
        <v>16</v>
      </c>
      <c r="J6" s="11" t="s">
        <v>67</v>
      </c>
      <c r="K6" s="6" t="s">
        <v>16</v>
      </c>
      <c r="L6" s="11" t="s">
        <v>67</v>
      </c>
      <c r="M6" s="20" t="s">
        <v>17</v>
      </c>
      <c r="N6" s="11"/>
      <c r="O6" s="6" t="s">
        <v>17</v>
      </c>
      <c r="P6" s="11"/>
    </row>
    <row r="7" spans="1:16" ht="82.5" customHeight="1" x14ac:dyDescent="0.35">
      <c r="A7" s="7">
        <f t="shared" si="0"/>
        <v>5</v>
      </c>
      <c r="B7" s="80"/>
      <c r="C7" s="8"/>
      <c r="D7" s="37" t="s">
        <v>102</v>
      </c>
      <c r="E7" s="36" t="s">
        <v>16</v>
      </c>
      <c r="F7" s="38" t="s">
        <v>107</v>
      </c>
      <c r="G7" s="36"/>
      <c r="H7" s="38" t="s">
        <v>107</v>
      </c>
      <c r="I7" s="36"/>
      <c r="J7" s="38" t="s">
        <v>107</v>
      </c>
      <c r="K7" s="36"/>
      <c r="L7" s="38" t="s">
        <v>107</v>
      </c>
      <c r="M7" s="20"/>
      <c r="N7" s="11"/>
      <c r="O7" s="36"/>
      <c r="P7" s="11"/>
    </row>
    <row r="8" spans="1:16" ht="106.5" customHeight="1" x14ac:dyDescent="0.35">
      <c r="A8" s="7">
        <f t="shared" si="0"/>
        <v>6</v>
      </c>
      <c r="B8" s="80"/>
      <c r="C8" s="86" t="s">
        <v>104</v>
      </c>
      <c r="D8" s="37" t="s">
        <v>94</v>
      </c>
      <c r="E8" s="6" t="s">
        <v>16</v>
      </c>
      <c r="F8" s="17" t="s">
        <v>37</v>
      </c>
      <c r="G8" s="6" t="s">
        <v>16</v>
      </c>
      <c r="H8" s="17" t="s">
        <v>37</v>
      </c>
      <c r="I8" s="6" t="s">
        <v>16</v>
      </c>
      <c r="J8" s="17" t="s">
        <v>37</v>
      </c>
      <c r="K8" s="6" t="s">
        <v>16</v>
      </c>
      <c r="L8" s="17" t="s">
        <v>37</v>
      </c>
      <c r="M8" s="6" t="s">
        <v>16</v>
      </c>
      <c r="N8" s="11" t="s">
        <v>68</v>
      </c>
      <c r="O8" s="6" t="s">
        <v>16</v>
      </c>
      <c r="P8" s="11" t="s">
        <v>69</v>
      </c>
    </row>
    <row r="9" spans="1:16" ht="81" customHeight="1" x14ac:dyDescent="0.35">
      <c r="A9" s="7">
        <f t="shared" si="0"/>
        <v>7</v>
      </c>
      <c r="B9" s="80"/>
      <c r="C9" s="87"/>
      <c r="D9" s="37" t="s">
        <v>95</v>
      </c>
      <c r="E9" s="36" t="s">
        <v>16</v>
      </c>
      <c r="F9" s="17" t="s">
        <v>103</v>
      </c>
      <c r="G9" s="36" t="s">
        <v>16</v>
      </c>
      <c r="H9" s="17" t="s">
        <v>103</v>
      </c>
      <c r="I9" s="36" t="s">
        <v>16</v>
      </c>
      <c r="J9" s="17" t="s">
        <v>103</v>
      </c>
      <c r="K9" s="36" t="s">
        <v>16</v>
      </c>
      <c r="L9" s="17" t="s">
        <v>103</v>
      </c>
      <c r="M9" s="36" t="s">
        <v>16</v>
      </c>
      <c r="N9" s="17" t="s">
        <v>103</v>
      </c>
      <c r="O9" s="36" t="s">
        <v>17</v>
      </c>
      <c r="P9" s="11"/>
    </row>
    <row r="10" spans="1:16" ht="56.25" customHeight="1" x14ac:dyDescent="0.35">
      <c r="A10" s="7">
        <f t="shared" si="0"/>
        <v>8</v>
      </c>
      <c r="B10" s="80"/>
      <c r="C10" s="8" t="s">
        <v>51</v>
      </c>
      <c r="D10" s="9"/>
      <c r="E10" s="6" t="s">
        <v>16</v>
      </c>
      <c r="F10" s="8" t="s">
        <v>71</v>
      </c>
      <c r="G10" s="6" t="s">
        <v>16</v>
      </c>
      <c r="H10" s="8" t="s">
        <v>71</v>
      </c>
      <c r="I10" s="6" t="s">
        <v>16</v>
      </c>
      <c r="J10" s="8" t="s">
        <v>71</v>
      </c>
      <c r="K10" s="6" t="s">
        <v>16</v>
      </c>
      <c r="L10" s="8" t="s">
        <v>71</v>
      </c>
      <c r="M10" s="6" t="s">
        <v>17</v>
      </c>
      <c r="N10" s="8"/>
      <c r="O10" s="6" t="s">
        <v>17</v>
      </c>
      <c r="P10" s="8"/>
    </row>
    <row r="11" spans="1:16" ht="72" customHeight="1" x14ac:dyDescent="0.35">
      <c r="A11" s="7">
        <f t="shared" si="0"/>
        <v>9</v>
      </c>
      <c r="B11" s="80"/>
      <c r="C11" s="8" t="s">
        <v>100</v>
      </c>
      <c r="D11" s="9"/>
      <c r="E11" s="6" t="s">
        <v>16</v>
      </c>
      <c r="F11" s="11" t="s">
        <v>72</v>
      </c>
      <c r="G11" s="6" t="s">
        <v>16</v>
      </c>
      <c r="H11" s="11" t="s">
        <v>73</v>
      </c>
      <c r="I11" s="6" t="s">
        <v>16</v>
      </c>
      <c r="J11" s="11" t="s">
        <v>72</v>
      </c>
      <c r="K11" s="6" t="s">
        <v>16</v>
      </c>
      <c r="L11" s="11" t="s">
        <v>73</v>
      </c>
      <c r="M11" s="6" t="s">
        <v>16</v>
      </c>
      <c r="N11" s="11" t="s">
        <v>74</v>
      </c>
      <c r="O11" s="6" t="s">
        <v>16</v>
      </c>
      <c r="P11" s="11" t="s">
        <v>75</v>
      </c>
    </row>
    <row r="12" spans="1:16" ht="135" customHeight="1" x14ac:dyDescent="0.35">
      <c r="A12" s="7">
        <f t="shared" si="0"/>
        <v>10</v>
      </c>
      <c r="B12" s="80"/>
      <c r="C12" s="10" t="s">
        <v>105</v>
      </c>
      <c r="D12" s="21"/>
      <c r="E12" s="20" t="s">
        <v>17</v>
      </c>
      <c r="F12" s="8"/>
      <c r="G12" s="20" t="s">
        <v>17</v>
      </c>
      <c r="H12" s="8"/>
      <c r="I12" s="20" t="s">
        <v>17</v>
      </c>
      <c r="J12" s="8"/>
      <c r="K12" s="20" t="s">
        <v>17</v>
      </c>
      <c r="L12" s="8"/>
      <c r="M12" s="22" t="s">
        <v>16</v>
      </c>
      <c r="N12" s="11" t="s">
        <v>66</v>
      </c>
      <c r="O12" s="22" t="s">
        <v>16</v>
      </c>
      <c r="P12" s="11" t="s">
        <v>70</v>
      </c>
    </row>
    <row r="13" spans="1:16" ht="143" x14ac:dyDescent="0.35">
      <c r="A13" s="7">
        <f t="shared" si="0"/>
        <v>11</v>
      </c>
      <c r="B13" s="80"/>
      <c r="C13" s="8" t="s">
        <v>96</v>
      </c>
      <c r="D13" s="9"/>
      <c r="E13" s="20" t="s">
        <v>17</v>
      </c>
      <c r="F13" s="5"/>
      <c r="G13" s="6" t="s">
        <v>16</v>
      </c>
      <c r="H13" s="8" t="s">
        <v>76</v>
      </c>
      <c r="I13" s="20" t="s">
        <v>17</v>
      </c>
      <c r="J13" s="8"/>
      <c r="K13" s="6" t="s">
        <v>16</v>
      </c>
      <c r="L13" s="8" t="s">
        <v>97</v>
      </c>
      <c r="M13" s="20" t="s">
        <v>17</v>
      </c>
      <c r="N13" s="8"/>
      <c r="O13" s="20" t="s">
        <v>17</v>
      </c>
      <c r="P13" s="8"/>
    </row>
    <row r="14" spans="1:16" ht="36" customHeight="1" x14ac:dyDescent="0.35">
      <c r="A14" s="7">
        <f t="shared" si="0"/>
        <v>12</v>
      </c>
      <c r="B14" s="81" t="s">
        <v>8</v>
      </c>
      <c r="C14" s="8" t="s">
        <v>6</v>
      </c>
      <c r="D14" s="9"/>
      <c r="E14" s="6" t="s">
        <v>16</v>
      </c>
      <c r="F14" s="8" t="s">
        <v>77</v>
      </c>
      <c r="G14" s="6" t="s">
        <v>16</v>
      </c>
      <c r="H14" s="8" t="s">
        <v>77</v>
      </c>
      <c r="I14" s="6" t="s">
        <v>16</v>
      </c>
      <c r="J14" s="8" t="s">
        <v>77</v>
      </c>
      <c r="K14" s="6" t="s">
        <v>16</v>
      </c>
      <c r="L14" s="8" t="s">
        <v>77</v>
      </c>
      <c r="M14" s="6" t="s">
        <v>16</v>
      </c>
      <c r="N14" s="8" t="s">
        <v>77</v>
      </c>
      <c r="O14" s="6" t="s">
        <v>16</v>
      </c>
      <c r="P14" s="8" t="s">
        <v>77</v>
      </c>
    </row>
    <row r="15" spans="1:16" ht="44.25" customHeight="1" x14ac:dyDescent="0.35">
      <c r="A15" s="7">
        <f t="shared" si="0"/>
        <v>13</v>
      </c>
      <c r="B15" s="82"/>
      <c r="C15" s="86" t="s">
        <v>53</v>
      </c>
      <c r="D15" s="39" t="s">
        <v>108</v>
      </c>
      <c r="E15" s="6" t="s">
        <v>16</v>
      </c>
      <c r="F15" s="8" t="s">
        <v>78</v>
      </c>
      <c r="G15" s="6" t="s">
        <v>16</v>
      </c>
      <c r="H15" s="8" t="s">
        <v>78</v>
      </c>
      <c r="I15" s="6" t="s">
        <v>16</v>
      </c>
      <c r="J15" s="8" t="s">
        <v>78</v>
      </c>
      <c r="K15" s="6" t="s">
        <v>16</v>
      </c>
      <c r="L15" s="8" t="s">
        <v>78</v>
      </c>
      <c r="M15" s="6" t="s">
        <v>16</v>
      </c>
      <c r="N15" s="8" t="s">
        <v>79</v>
      </c>
      <c r="O15" s="20" t="s">
        <v>17</v>
      </c>
      <c r="P15" s="8"/>
    </row>
    <row r="16" spans="1:16" ht="44.25" customHeight="1" x14ac:dyDescent="0.35">
      <c r="A16" s="7">
        <f t="shared" si="0"/>
        <v>14</v>
      </c>
      <c r="B16" s="82"/>
      <c r="C16" s="87"/>
      <c r="D16" s="37" t="s">
        <v>109</v>
      </c>
      <c r="E16" s="36" t="s">
        <v>16</v>
      </c>
      <c r="F16" s="8" t="s">
        <v>98</v>
      </c>
      <c r="G16" s="36" t="s">
        <v>16</v>
      </c>
      <c r="H16" s="8" t="s">
        <v>98</v>
      </c>
      <c r="I16" s="36" t="s">
        <v>16</v>
      </c>
      <c r="J16" s="8" t="s">
        <v>98</v>
      </c>
      <c r="K16" s="36" t="s">
        <v>16</v>
      </c>
      <c r="L16" s="8" t="s">
        <v>98</v>
      </c>
      <c r="M16" s="36" t="s">
        <v>16</v>
      </c>
      <c r="N16" s="8" t="s">
        <v>98</v>
      </c>
      <c r="O16" s="20"/>
      <c r="P16" s="8"/>
    </row>
    <row r="17" spans="1:16" ht="113.25" customHeight="1" x14ac:dyDescent="0.35">
      <c r="A17" s="7">
        <f t="shared" si="0"/>
        <v>15</v>
      </c>
      <c r="B17" s="83"/>
      <c r="C17" s="19" t="s">
        <v>18</v>
      </c>
      <c r="D17" s="9"/>
      <c r="E17" s="20" t="s">
        <v>17</v>
      </c>
      <c r="F17" s="8"/>
      <c r="G17" s="20" t="s">
        <v>17</v>
      </c>
      <c r="H17" s="8"/>
      <c r="I17" s="20" t="s">
        <v>17</v>
      </c>
      <c r="J17" s="8"/>
      <c r="K17" s="20" t="s">
        <v>17</v>
      </c>
      <c r="L17" s="8"/>
      <c r="M17" s="6" t="s">
        <v>16</v>
      </c>
      <c r="N17" s="11" t="s">
        <v>80</v>
      </c>
      <c r="O17" s="6" t="s">
        <v>16</v>
      </c>
      <c r="P17" s="8" t="s">
        <v>81</v>
      </c>
    </row>
    <row r="18" spans="1:16" ht="208" x14ac:dyDescent="0.35">
      <c r="A18" s="7">
        <f t="shared" si="0"/>
        <v>16</v>
      </c>
      <c r="B18" s="84" t="s">
        <v>9</v>
      </c>
      <c r="C18" s="85" t="s">
        <v>10</v>
      </c>
      <c r="D18" s="12" t="s">
        <v>12</v>
      </c>
      <c r="E18" s="6" t="s">
        <v>16</v>
      </c>
      <c r="F18" s="17" t="s">
        <v>35</v>
      </c>
      <c r="G18" s="6" t="s">
        <v>16</v>
      </c>
      <c r="H18" s="17" t="s">
        <v>35</v>
      </c>
      <c r="I18" s="6" t="s">
        <v>16</v>
      </c>
      <c r="J18" s="17" t="s">
        <v>35</v>
      </c>
      <c r="K18" s="6" t="s">
        <v>16</v>
      </c>
      <c r="L18" s="17" t="s">
        <v>35</v>
      </c>
      <c r="M18" s="6" t="s">
        <v>16</v>
      </c>
      <c r="N18" s="17" t="s">
        <v>35</v>
      </c>
      <c r="O18" s="6" t="s">
        <v>16</v>
      </c>
      <c r="P18" s="17" t="s">
        <v>35</v>
      </c>
    </row>
    <row r="19" spans="1:16" ht="104" x14ac:dyDescent="0.35">
      <c r="A19" s="7">
        <f t="shared" si="0"/>
        <v>17</v>
      </c>
      <c r="B19" s="84"/>
      <c r="C19" s="85"/>
      <c r="D19" s="12" t="s">
        <v>11</v>
      </c>
      <c r="E19" s="6" t="s">
        <v>16</v>
      </c>
      <c r="F19" s="17" t="s">
        <v>82</v>
      </c>
      <c r="G19" s="6" t="s">
        <v>16</v>
      </c>
      <c r="H19" s="17" t="s">
        <v>82</v>
      </c>
      <c r="I19" s="6" t="s">
        <v>16</v>
      </c>
      <c r="J19" s="17" t="s">
        <v>82</v>
      </c>
      <c r="K19" s="6" t="s">
        <v>16</v>
      </c>
      <c r="L19" s="17" t="s">
        <v>82</v>
      </c>
      <c r="M19" s="6" t="s">
        <v>16</v>
      </c>
      <c r="N19" s="17" t="s">
        <v>82</v>
      </c>
      <c r="O19" s="6" t="s">
        <v>16</v>
      </c>
      <c r="P19" s="17" t="s">
        <v>82</v>
      </c>
    </row>
    <row r="20" spans="1:16" ht="182" x14ac:dyDescent="0.35">
      <c r="A20" s="7">
        <f t="shared" si="0"/>
        <v>18</v>
      </c>
      <c r="B20" s="84"/>
      <c r="C20" s="86" t="s">
        <v>26</v>
      </c>
      <c r="D20" s="12" t="s">
        <v>54</v>
      </c>
      <c r="E20" s="6" t="s">
        <v>16</v>
      </c>
      <c r="F20" s="11" t="s">
        <v>84</v>
      </c>
      <c r="G20" s="6" t="s">
        <v>16</v>
      </c>
      <c r="H20" s="11" t="s">
        <v>84</v>
      </c>
      <c r="I20" s="6" t="s">
        <v>16</v>
      </c>
      <c r="J20" s="17" t="s">
        <v>83</v>
      </c>
      <c r="K20" s="6" t="s">
        <v>16</v>
      </c>
      <c r="L20" s="17" t="s">
        <v>83</v>
      </c>
      <c r="M20" s="6" t="s">
        <v>16</v>
      </c>
      <c r="N20" s="17" t="s">
        <v>83</v>
      </c>
      <c r="O20" s="6" t="s">
        <v>16</v>
      </c>
      <c r="P20" s="17" t="s">
        <v>83</v>
      </c>
    </row>
    <row r="21" spans="1:16" ht="91" x14ac:dyDescent="0.35">
      <c r="A21" s="7">
        <f t="shared" si="0"/>
        <v>19</v>
      </c>
      <c r="B21" s="84"/>
      <c r="C21" s="87"/>
      <c r="D21" s="10" t="s">
        <v>27</v>
      </c>
      <c r="E21" s="20" t="s">
        <v>17</v>
      </c>
      <c r="F21" s="8"/>
      <c r="G21" s="20" t="s">
        <v>17</v>
      </c>
      <c r="H21" s="8"/>
      <c r="I21" s="20" t="s">
        <v>17</v>
      </c>
      <c r="J21" s="8"/>
      <c r="K21" s="20" t="s">
        <v>17</v>
      </c>
      <c r="L21" s="8"/>
      <c r="M21" s="20" t="s">
        <v>17</v>
      </c>
      <c r="N21" s="8"/>
      <c r="O21" s="6" t="s">
        <v>16</v>
      </c>
      <c r="P21" s="8" t="s">
        <v>85</v>
      </c>
    </row>
    <row r="22" spans="1:16" ht="53.25" customHeight="1" x14ac:dyDescent="0.35">
      <c r="A22" s="7">
        <f t="shared" si="0"/>
        <v>20</v>
      </c>
      <c r="B22" s="84"/>
      <c r="C22" s="86" t="s">
        <v>106</v>
      </c>
      <c r="D22" s="12" t="s">
        <v>13</v>
      </c>
      <c r="E22" s="6" t="s">
        <v>16</v>
      </c>
      <c r="F22" s="17" t="s">
        <v>86</v>
      </c>
      <c r="G22" s="6" t="s">
        <v>16</v>
      </c>
      <c r="H22" s="17" t="s">
        <v>86</v>
      </c>
      <c r="I22" s="6" t="s">
        <v>16</v>
      </c>
      <c r="J22" s="17" t="s">
        <v>86</v>
      </c>
      <c r="K22" s="6" t="s">
        <v>16</v>
      </c>
      <c r="L22" s="17" t="s">
        <v>86</v>
      </c>
      <c r="M22" s="6" t="s">
        <v>16</v>
      </c>
      <c r="N22" s="17" t="s">
        <v>86</v>
      </c>
      <c r="O22" s="6" t="s">
        <v>16</v>
      </c>
      <c r="P22" s="17" t="s">
        <v>86</v>
      </c>
    </row>
    <row r="23" spans="1:16" ht="55.5" customHeight="1" x14ac:dyDescent="0.35">
      <c r="A23" s="7">
        <f t="shared" si="0"/>
        <v>21</v>
      </c>
      <c r="B23" s="84"/>
      <c r="C23" s="88"/>
      <c r="D23" s="19" t="s">
        <v>19</v>
      </c>
      <c r="E23" s="20" t="s">
        <v>17</v>
      </c>
      <c r="F23" s="8"/>
      <c r="G23" s="20" t="s">
        <v>17</v>
      </c>
      <c r="H23" s="8"/>
      <c r="I23" s="20" t="s">
        <v>17</v>
      </c>
      <c r="J23" s="8"/>
      <c r="K23" s="20" t="s">
        <v>17</v>
      </c>
      <c r="L23" s="8"/>
      <c r="M23" s="6" t="s">
        <v>16</v>
      </c>
      <c r="N23" s="17" t="s">
        <v>36</v>
      </c>
      <c r="O23" s="6" t="s">
        <v>16</v>
      </c>
      <c r="P23" s="17" t="s">
        <v>36</v>
      </c>
    </row>
    <row r="24" spans="1:16" ht="94.5" customHeight="1" x14ac:dyDescent="0.35">
      <c r="A24" s="7">
        <f t="shared" si="0"/>
        <v>22</v>
      </c>
      <c r="B24" s="84"/>
      <c r="C24" s="88"/>
      <c r="D24" s="12" t="s">
        <v>55</v>
      </c>
      <c r="E24" s="6" t="s">
        <v>16</v>
      </c>
      <c r="F24" s="11" t="s">
        <v>87</v>
      </c>
      <c r="G24" s="6" t="s">
        <v>16</v>
      </c>
      <c r="H24" s="11" t="s">
        <v>87</v>
      </c>
      <c r="I24" s="18" t="s">
        <v>16</v>
      </c>
      <c r="J24" s="11" t="s">
        <v>87</v>
      </c>
      <c r="K24" s="18" t="s">
        <v>16</v>
      </c>
      <c r="L24" s="11" t="s">
        <v>87</v>
      </c>
      <c r="M24" s="18" t="s">
        <v>16</v>
      </c>
      <c r="N24" s="11" t="s">
        <v>88</v>
      </c>
      <c r="O24" s="18" t="s">
        <v>16</v>
      </c>
      <c r="P24" s="11" t="s">
        <v>89</v>
      </c>
    </row>
    <row r="25" spans="1:16" ht="26" x14ac:dyDescent="0.35">
      <c r="A25" s="7">
        <f t="shared" si="0"/>
        <v>23</v>
      </c>
      <c r="B25" s="84"/>
      <c r="C25" s="87"/>
      <c r="D25" s="13" t="s">
        <v>52</v>
      </c>
      <c r="E25" s="20" t="s">
        <v>17</v>
      </c>
      <c r="F25" s="8"/>
      <c r="G25" s="20" t="s">
        <v>17</v>
      </c>
      <c r="H25" s="8"/>
      <c r="I25" s="20" t="s">
        <v>17</v>
      </c>
      <c r="J25" s="8"/>
      <c r="K25" s="20" t="s">
        <v>17</v>
      </c>
      <c r="L25" s="8"/>
      <c r="M25" s="20" t="s">
        <v>17</v>
      </c>
      <c r="N25" s="17" t="s">
        <v>90</v>
      </c>
      <c r="O25" s="6" t="s">
        <v>16</v>
      </c>
      <c r="P25" s="8"/>
    </row>
    <row r="26" spans="1:16" ht="26" x14ac:dyDescent="0.35">
      <c r="A26" s="7">
        <f t="shared" si="0"/>
        <v>24</v>
      </c>
      <c r="B26" s="84"/>
      <c r="C26" s="8" t="s">
        <v>14</v>
      </c>
      <c r="D26" s="12"/>
      <c r="E26" s="6" t="s">
        <v>16</v>
      </c>
      <c r="F26" s="17" t="s">
        <v>32</v>
      </c>
      <c r="G26" s="6" t="s">
        <v>16</v>
      </c>
      <c r="H26" s="17" t="s">
        <v>32</v>
      </c>
      <c r="I26" s="6" t="s">
        <v>16</v>
      </c>
      <c r="J26" s="17" t="s">
        <v>32</v>
      </c>
      <c r="K26" s="6" t="s">
        <v>16</v>
      </c>
      <c r="L26" s="17" t="s">
        <v>32</v>
      </c>
      <c r="M26" s="6" t="s">
        <v>16</v>
      </c>
      <c r="N26" s="17" t="s">
        <v>32</v>
      </c>
      <c r="O26" s="6" t="s">
        <v>16</v>
      </c>
      <c r="P26" s="17" t="s">
        <v>32</v>
      </c>
    </row>
  </sheetData>
  <mergeCells count="18">
    <mergeCell ref="M1:N1"/>
    <mergeCell ref="O1:P1"/>
    <mergeCell ref="B3:B13"/>
    <mergeCell ref="B14:B17"/>
    <mergeCell ref="B18:B26"/>
    <mergeCell ref="C18:C19"/>
    <mergeCell ref="C20:C21"/>
    <mergeCell ref="C22:C25"/>
    <mergeCell ref="K1:L1"/>
    <mergeCell ref="E1:F1"/>
    <mergeCell ref="I1:J1"/>
    <mergeCell ref="C8:C9"/>
    <mergeCell ref="C15:C16"/>
    <mergeCell ref="A1:A2"/>
    <mergeCell ref="B1:B2"/>
    <mergeCell ref="C1:C2"/>
    <mergeCell ref="D1:D2"/>
    <mergeCell ref="G1:H1"/>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80" zoomScaleNormal="80" workbookViewId="0"/>
  </sheetViews>
  <sheetFormatPr defaultColWidth="8.90625" defaultRowHeight="15.5" x14ac:dyDescent="0.35"/>
  <cols>
    <col min="1" max="1" width="8.08984375" style="47" customWidth="1"/>
    <col min="2" max="2" width="22.36328125" style="61" customWidth="1"/>
    <col min="3" max="3" width="16.54296875" style="62" customWidth="1"/>
    <col min="4" max="4" width="19.90625" style="2" customWidth="1"/>
    <col min="5" max="5" width="9.6328125" style="62" bestFit="1" customWidth="1"/>
    <col min="6" max="6" width="44.54296875" style="62" customWidth="1"/>
    <col min="7" max="7" width="37.90625" style="2" customWidth="1"/>
    <col min="8" max="11" width="30.54296875" style="2" customWidth="1"/>
    <col min="12" max="16384" width="8.90625" style="2"/>
  </cols>
  <sheetData>
    <row r="1" spans="1:11" x14ac:dyDescent="0.35">
      <c r="A1" s="120" t="s">
        <v>229</v>
      </c>
    </row>
    <row r="2" spans="1:11" x14ac:dyDescent="0.35">
      <c r="A2" s="119"/>
    </row>
    <row r="3" spans="1:11" x14ac:dyDescent="0.35">
      <c r="A3" s="102" t="s">
        <v>15</v>
      </c>
      <c r="B3" s="102" t="s">
        <v>2</v>
      </c>
      <c r="C3" s="102" t="s">
        <v>0</v>
      </c>
      <c r="D3" s="102" t="s">
        <v>20</v>
      </c>
      <c r="E3" s="102" t="s">
        <v>168</v>
      </c>
      <c r="F3" s="102"/>
      <c r="G3" s="100" t="s">
        <v>92</v>
      </c>
      <c r="H3" s="101"/>
      <c r="I3" s="101"/>
      <c r="J3" s="101"/>
      <c r="K3" s="101"/>
    </row>
    <row r="4" spans="1:11" x14ac:dyDescent="0.35">
      <c r="A4" s="102"/>
      <c r="B4" s="102"/>
      <c r="C4" s="102"/>
      <c r="D4" s="102"/>
      <c r="E4" s="68" t="s">
        <v>21</v>
      </c>
      <c r="F4" s="68" t="s">
        <v>1</v>
      </c>
      <c r="G4" s="75">
        <v>4</v>
      </c>
      <c r="H4" s="75">
        <v>3</v>
      </c>
      <c r="I4" s="75">
        <v>2</v>
      </c>
      <c r="J4" s="75">
        <v>1</v>
      </c>
      <c r="K4" s="75">
        <v>0</v>
      </c>
    </row>
    <row r="5" spans="1:11" ht="93" x14ac:dyDescent="0.35">
      <c r="A5" s="68">
        <v>1</v>
      </c>
      <c r="B5" s="98" t="s">
        <v>7</v>
      </c>
      <c r="C5" s="59" t="s">
        <v>156</v>
      </c>
      <c r="D5" s="71"/>
      <c r="E5" s="68" t="s">
        <v>16</v>
      </c>
      <c r="F5" s="60" t="s">
        <v>118</v>
      </c>
      <c r="G5" s="66" t="s">
        <v>120</v>
      </c>
      <c r="H5" s="66" t="s">
        <v>121</v>
      </c>
      <c r="I5" s="66" t="s">
        <v>122</v>
      </c>
      <c r="J5" s="66" t="s">
        <v>119</v>
      </c>
      <c r="K5" s="66" t="s">
        <v>110</v>
      </c>
    </row>
    <row r="6" spans="1:11" ht="124" x14ac:dyDescent="0.35">
      <c r="A6" s="68">
        <f>A5+1</f>
        <v>2</v>
      </c>
      <c r="B6" s="98"/>
      <c r="C6" s="59" t="s">
        <v>157</v>
      </c>
      <c r="D6" s="71"/>
      <c r="E6" s="68" t="s">
        <v>16</v>
      </c>
      <c r="F6" s="60" t="s">
        <v>169</v>
      </c>
      <c r="G6" s="72" t="s">
        <v>154</v>
      </c>
      <c r="H6" s="72" t="s">
        <v>155</v>
      </c>
      <c r="I6" s="72" t="s">
        <v>123</v>
      </c>
      <c r="J6" s="72" t="s">
        <v>124</v>
      </c>
      <c r="K6" s="72" t="s">
        <v>39</v>
      </c>
    </row>
    <row r="7" spans="1:11" s="62" customFormat="1" ht="124" x14ac:dyDescent="0.35">
      <c r="A7" s="68">
        <f t="shared" ref="A7:A16" si="0">A6+1</f>
        <v>3</v>
      </c>
      <c r="B7" s="98"/>
      <c r="C7" s="59" t="s">
        <v>158</v>
      </c>
      <c r="D7" s="71"/>
      <c r="E7" s="68" t="s">
        <v>16</v>
      </c>
      <c r="F7" s="60" t="s">
        <v>175</v>
      </c>
      <c r="G7" s="72" t="s">
        <v>176</v>
      </c>
      <c r="H7" s="72" t="s">
        <v>177</v>
      </c>
      <c r="I7" s="72" t="s">
        <v>184</v>
      </c>
      <c r="J7" s="72" t="s">
        <v>178</v>
      </c>
      <c r="K7" s="72" t="s">
        <v>179</v>
      </c>
    </row>
    <row r="8" spans="1:11" ht="82.5" customHeight="1" x14ac:dyDescent="0.35">
      <c r="A8" s="68">
        <f t="shared" si="0"/>
        <v>4</v>
      </c>
      <c r="B8" s="98"/>
      <c r="C8" s="94" t="s">
        <v>159</v>
      </c>
      <c r="D8" s="70" t="s">
        <v>117</v>
      </c>
      <c r="E8" s="68" t="s">
        <v>16</v>
      </c>
      <c r="F8" s="60" t="s">
        <v>180</v>
      </c>
      <c r="G8" s="72" t="s">
        <v>183</v>
      </c>
      <c r="H8" s="72" t="s">
        <v>181</v>
      </c>
      <c r="I8" s="72" t="s">
        <v>182</v>
      </c>
      <c r="J8" s="72" t="s">
        <v>199</v>
      </c>
      <c r="K8" s="72" t="s">
        <v>185</v>
      </c>
    </row>
    <row r="9" spans="1:11" ht="97.5" customHeight="1" x14ac:dyDescent="0.35">
      <c r="A9" s="69">
        <f t="shared" si="0"/>
        <v>5</v>
      </c>
      <c r="B9" s="98"/>
      <c r="C9" s="95"/>
      <c r="D9" s="67" t="s">
        <v>125</v>
      </c>
      <c r="E9" s="69" t="s">
        <v>16</v>
      </c>
      <c r="F9" s="60" t="s">
        <v>166</v>
      </c>
      <c r="G9" s="60" t="s">
        <v>146</v>
      </c>
      <c r="H9" s="60" t="s">
        <v>147</v>
      </c>
      <c r="I9" s="60" t="s">
        <v>148</v>
      </c>
      <c r="J9" s="60" t="s">
        <v>149</v>
      </c>
      <c r="K9" s="66" t="s">
        <v>150</v>
      </c>
    </row>
    <row r="10" spans="1:11" ht="310" x14ac:dyDescent="0.35">
      <c r="A10" s="69">
        <f t="shared" si="0"/>
        <v>6</v>
      </c>
      <c r="B10" s="98"/>
      <c r="C10" s="59" t="s">
        <v>160</v>
      </c>
      <c r="D10" s="71"/>
      <c r="E10" s="68" t="s">
        <v>16</v>
      </c>
      <c r="F10" s="60" t="s">
        <v>187</v>
      </c>
      <c r="G10" s="60" t="s">
        <v>188</v>
      </c>
      <c r="H10" s="60" t="s">
        <v>189</v>
      </c>
      <c r="I10" s="66" t="s">
        <v>190</v>
      </c>
      <c r="J10" s="66" t="s">
        <v>34</v>
      </c>
      <c r="K10" s="66" t="s">
        <v>186</v>
      </c>
    </row>
    <row r="11" spans="1:11" s="62" customFormat="1" ht="124" x14ac:dyDescent="0.35">
      <c r="A11" s="68">
        <f t="shared" si="0"/>
        <v>7</v>
      </c>
      <c r="B11" s="91" t="s">
        <v>153</v>
      </c>
      <c r="C11" s="59" t="s">
        <v>161</v>
      </c>
      <c r="D11" s="71"/>
      <c r="E11" s="68" t="s">
        <v>16</v>
      </c>
      <c r="F11" s="60" t="s">
        <v>191</v>
      </c>
      <c r="G11" s="60" t="s">
        <v>194</v>
      </c>
      <c r="H11" s="60" t="s">
        <v>193</v>
      </c>
      <c r="I11" s="60" t="s">
        <v>192</v>
      </c>
      <c r="J11" s="89" t="s">
        <v>93</v>
      </c>
      <c r="K11" s="90"/>
    </row>
    <row r="12" spans="1:11" ht="62" x14ac:dyDescent="0.35">
      <c r="A12" s="68">
        <f t="shared" si="0"/>
        <v>8</v>
      </c>
      <c r="B12" s="92"/>
      <c r="C12" s="59" t="s">
        <v>173</v>
      </c>
      <c r="D12" s="66" t="s">
        <v>174</v>
      </c>
      <c r="E12" s="75" t="s">
        <v>16</v>
      </c>
      <c r="F12" s="60" t="s">
        <v>195</v>
      </c>
      <c r="G12" s="73" t="s">
        <v>196</v>
      </c>
      <c r="H12" s="73" t="s">
        <v>197</v>
      </c>
      <c r="I12" s="73" t="s">
        <v>167</v>
      </c>
      <c r="J12" s="73" t="s">
        <v>198</v>
      </c>
      <c r="K12" s="74" t="s">
        <v>111</v>
      </c>
    </row>
    <row r="13" spans="1:11" ht="108.5" x14ac:dyDescent="0.35">
      <c r="A13" s="68">
        <f t="shared" si="0"/>
        <v>9</v>
      </c>
      <c r="B13" s="93"/>
      <c r="C13" s="59" t="s">
        <v>126</v>
      </c>
      <c r="D13" s="59"/>
      <c r="E13" s="68" t="s">
        <v>16</v>
      </c>
      <c r="F13" s="60" t="s">
        <v>32</v>
      </c>
      <c r="G13" s="60" t="s">
        <v>200</v>
      </c>
      <c r="H13" s="60" t="s">
        <v>201</v>
      </c>
      <c r="I13" s="60" t="s">
        <v>202</v>
      </c>
      <c r="J13" s="60" t="s">
        <v>34</v>
      </c>
      <c r="K13" s="60" t="s">
        <v>33</v>
      </c>
    </row>
    <row r="14" spans="1:11" ht="216.75" customHeight="1" x14ac:dyDescent="0.35">
      <c r="A14" s="68">
        <f>A13+1</f>
        <v>10</v>
      </c>
      <c r="B14" s="98" t="s">
        <v>112</v>
      </c>
      <c r="C14" s="99" t="s">
        <v>162</v>
      </c>
      <c r="D14" s="59" t="s">
        <v>165</v>
      </c>
      <c r="E14" s="68" t="s">
        <v>16</v>
      </c>
      <c r="F14" s="60" t="s">
        <v>35</v>
      </c>
      <c r="G14" s="66" t="s">
        <v>203</v>
      </c>
      <c r="H14" s="66" t="s">
        <v>204</v>
      </c>
      <c r="I14" s="66" t="s">
        <v>205</v>
      </c>
      <c r="J14" s="66" t="s">
        <v>206</v>
      </c>
      <c r="K14" s="66" t="s">
        <v>207</v>
      </c>
    </row>
    <row r="15" spans="1:11" ht="124.5" customHeight="1" x14ac:dyDescent="0.35">
      <c r="A15" s="68">
        <f t="shared" si="0"/>
        <v>11</v>
      </c>
      <c r="B15" s="98"/>
      <c r="C15" s="99"/>
      <c r="D15" s="59" t="s">
        <v>171</v>
      </c>
      <c r="E15" s="68" t="s">
        <v>16</v>
      </c>
      <c r="F15" s="60" t="s">
        <v>172</v>
      </c>
      <c r="G15" s="74" t="s">
        <v>208</v>
      </c>
      <c r="H15" s="74" t="s">
        <v>209</v>
      </c>
      <c r="I15" s="74" t="s">
        <v>210</v>
      </c>
      <c r="J15" s="74" t="s">
        <v>211</v>
      </c>
      <c r="K15" s="74" t="s">
        <v>212</v>
      </c>
    </row>
    <row r="16" spans="1:11" ht="224.25" customHeight="1" x14ac:dyDescent="0.35">
      <c r="A16" s="68">
        <f t="shared" si="0"/>
        <v>12</v>
      </c>
      <c r="B16" s="98"/>
      <c r="C16" s="67" t="s">
        <v>163</v>
      </c>
      <c r="D16" s="59" t="s">
        <v>127</v>
      </c>
      <c r="E16" s="68" t="s">
        <v>16</v>
      </c>
      <c r="F16" s="60" t="s">
        <v>99</v>
      </c>
      <c r="G16" s="60" t="s">
        <v>40</v>
      </c>
      <c r="H16" s="60" t="s">
        <v>41</v>
      </c>
      <c r="I16" s="60" t="s">
        <v>42</v>
      </c>
      <c r="J16" s="60" t="s">
        <v>43</v>
      </c>
      <c r="K16" s="60" t="s">
        <v>44</v>
      </c>
    </row>
    <row r="17" spans="1:11" ht="31" x14ac:dyDescent="0.35">
      <c r="A17" s="91">
        <f>A16+1</f>
        <v>13</v>
      </c>
      <c r="B17" s="98"/>
      <c r="C17" s="103" t="s">
        <v>164</v>
      </c>
      <c r="D17" s="94" t="s">
        <v>145</v>
      </c>
      <c r="E17" s="91" t="s">
        <v>16</v>
      </c>
      <c r="F17" s="60" t="s">
        <v>151</v>
      </c>
      <c r="G17" s="89" t="s">
        <v>29</v>
      </c>
      <c r="H17" s="97"/>
      <c r="I17" s="97"/>
      <c r="J17" s="97"/>
      <c r="K17" s="90"/>
    </row>
    <row r="18" spans="1:11" ht="46.5" x14ac:dyDescent="0.35">
      <c r="A18" s="92"/>
      <c r="B18" s="98"/>
      <c r="C18" s="104"/>
      <c r="D18" s="95"/>
      <c r="E18" s="92"/>
      <c r="F18" s="60" t="s">
        <v>170</v>
      </c>
      <c r="G18" s="60" t="s">
        <v>213</v>
      </c>
      <c r="H18" s="60" t="s">
        <v>214</v>
      </c>
      <c r="I18" s="60" t="s">
        <v>215</v>
      </c>
      <c r="J18" s="60" t="s">
        <v>216</v>
      </c>
      <c r="K18" s="60" t="s">
        <v>28</v>
      </c>
    </row>
    <row r="19" spans="1:11" ht="31" x14ac:dyDescent="0.35">
      <c r="A19" s="92"/>
      <c r="B19" s="98"/>
      <c r="C19" s="104"/>
      <c r="D19" s="95"/>
      <c r="E19" s="92"/>
      <c r="F19" s="60" t="s">
        <v>152</v>
      </c>
      <c r="G19" s="60" t="s">
        <v>217</v>
      </c>
      <c r="H19" s="60" t="s">
        <v>218</v>
      </c>
      <c r="I19" s="60" t="s">
        <v>219</v>
      </c>
      <c r="J19" s="60" t="s">
        <v>220</v>
      </c>
      <c r="K19" s="60" t="s">
        <v>28</v>
      </c>
    </row>
    <row r="20" spans="1:11" ht="31" x14ac:dyDescent="0.35">
      <c r="A20" s="92"/>
      <c r="B20" s="98"/>
      <c r="C20" s="104"/>
      <c r="D20" s="95"/>
      <c r="E20" s="92"/>
      <c r="F20" s="60" t="s">
        <v>30</v>
      </c>
      <c r="G20" s="60" t="s">
        <v>221</v>
      </c>
      <c r="H20" s="60" t="s">
        <v>222</v>
      </c>
      <c r="I20" s="60" t="s">
        <v>223</v>
      </c>
      <c r="J20" s="60" t="s">
        <v>224</v>
      </c>
      <c r="K20" s="60" t="s">
        <v>28</v>
      </c>
    </row>
    <row r="21" spans="1:11" ht="46.5" x14ac:dyDescent="0.35">
      <c r="A21" s="93"/>
      <c r="B21" s="98"/>
      <c r="C21" s="104"/>
      <c r="D21" s="96"/>
      <c r="E21" s="93"/>
      <c r="F21" s="60" t="s">
        <v>31</v>
      </c>
      <c r="G21" s="60" t="s">
        <v>225</v>
      </c>
      <c r="H21" s="60" t="s">
        <v>226</v>
      </c>
      <c r="I21" s="60" t="s">
        <v>227</v>
      </c>
      <c r="J21" s="60" t="s">
        <v>228</v>
      </c>
      <c r="K21" s="60" t="s">
        <v>28</v>
      </c>
    </row>
    <row r="22" spans="1:11" ht="46.5" x14ac:dyDescent="0.35">
      <c r="A22" s="91">
        <f>A17+1</f>
        <v>14</v>
      </c>
      <c r="B22" s="98"/>
      <c r="C22" s="104"/>
      <c r="D22" s="94" t="s">
        <v>144</v>
      </c>
      <c r="E22" s="68" t="s">
        <v>16</v>
      </c>
      <c r="F22" s="60" t="s">
        <v>128</v>
      </c>
      <c r="G22" s="76" t="s">
        <v>131</v>
      </c>
      <c r="H22" s="76" t="s">
        <v>132</v>
      </c>
      <c r="I22" s="76" t="s">
        <v>133</v>
      </c>
      <c r="J22" s="76" t="s">
        <v>134</v>
      </c>
      <c r="K22" s="76" t="s">
        <v>135</v>
      </c>
    </row>
    <row r="23" spans="1:11" ht="139.5" x14ac:dyDescent="0.35">
      <c r="A23" s="92"/>
      <c r="B23" s="98"/>
      <c r="C23" s="104"/>
      <c r="D23" s="95"/>
      <c r="E23" s="68" t="s">
        <v>16</v>
      </c>
      <c r="F23" s="60" t="s">
        <v>129</v>
      </c>
      <c r="G23" s="76" t="s">
        <v>136</v>
      </c>
      <c r="H23" s="76" t="s">
        <v>137</v>
      </c>
      <c r="I23" s="76" t="s">
        <v>138</v>
      </c>
      <c r="J23" s="76" t="s">
        <v>139</v>
      </c>
      <c r="K23" s="76" t="s">
        <v>135</v>
      </c>
    </row>
    <row r="24" spans="1:11" ht="31" x14ac:dyDescent="0.35">
      <c r="A24" s="93"/>
      <c r="B24" s="98"/>
      <c r="C24" s="105"/>
      <c r="D24" s="96"/>
      <c r="E24" s="68" t="s">
        <v>16</v>
      </c>
      <c r="F24" s="60" t="s">
        <v>130</v>
      </c>
      <c r="G24" s="76" t="s">
        <v>140</v>
      </c>
      <c r="H24" s="76" t="s">
        <v>141</v>
      </c>
      <c r="I24" s="76" t="s">
        <v>142</v>
      </c>
      <c r="J24" s="76" t="s">
        <v>143</v>
      </c>
      <c r="K24" s="76" t="s">
        <v>135</v>
      </c>
    </row>
  </sheetData>
  <mergeCells count="19">
    <mergeCell ref="B5:B10"/>
    <mergeCell ref="D22:D24"/>
    <mergeCell ref="C17:C24"/>
    <mergeCell ref="A22:A24"/>
    <mergeCell ref="C8:C9"/>
    <mergeCell ref="G3:K3"/>
    <mergeCell ref="A3:A4"/>
    <mergeCell ref="B3:B4"/>
    <mergeCell ref="C3:C4"/>
    <mergeCell ref="D3:D4"/>
    <mergeCell ref="E3:F3"/>
    <mergeCell ref="J11:K11"/>
    <mergeCell ref="B11:B13"/>
    <mergeCell ref="A17:A21"/>
    <mergeCell ref="D17:D21"/>
    <mergeCell ref="E17:E21"/>
    <mergeCell ref="G17:K17"/>
    <mergeCell ref="B14:B24"/>
    <mergeCell ref="C14:C15"/>
  </mergeCells>
  <conditionalFormatting sqref="E5:E7 D8:E9 E14:E17 E10:E11 E22:E24">
    <cfRule type="cellIs" dxfId="22" priority="10" operator="equal">
      <formula>"Tidak dinilai"</formula>
    </cfRule>
  </conditionalFormatting>
  <conditionalFormatting sqref="A3">
    <cfRule type="cellIs" dxfId="21" priority="8" operator="equal">
      <formula>"Tidak dinilai"</formula>
    </cfRule>
  </conditionalFormatting>
  <conditionalFormatting sqref="D11">
    <cfRule type="cellIs" dxfId="20" priority="9" operator="equal">
      <formula>"Tidak dinilai"</formula>
    </cfRule>
  </conditionalFormatting>
  <conditionalFormatting sqref="E4:F4">
    <cfRule type="cellIs" dxfId="19" priority="7" operator="equal">
      <formula>"Tidak dinilai"</formula>
    </cfRule>
  </conditionalFormatting>
  <conditionalFormatting sqref="G4:K4">
    <cfRule type="cellIs" dxfId="18" priority="6" operator="equal">
      <formula>"Tidak dinilai"</formula>
    </cfRule>
  </conditionalFormatting>
  <conditionalFormatting sqref="B5 B3:D3">
    <cfRule type="cellIs" dxfId="17" priority="15" operator="equal">
      <formula>"Tidak dinilai"</formula>
    </cfRule>
  </conditionalFormatting>
  <conditionalFormatting sqref="D6">
    <cfRule type="cellIs" dxfId="16" priority="13" operator="equal">
      <formula>"Tidak dinilai"</formula>
    </cfRule>
  </conditionalFormatting>
  <conditionalFormatting sqref="D5">
    <cfRule type="cellIs" dxfId="15" priority="14" operator="equal">
      <formula>"Tidak dinilai"</formula>
    </cfRule>
  </conditionalFormatting>
  <conditionalFormatting sqref="D7">
    <cfRule type="cellIs" dxfId="14" priority="12" operator="equal">
      <formula>"Tidak dinilai"</formula>
    </cfRule>
  </conditionalFormatting>
  <conditionalFormatting sqref="D10">
    <cfRule type="cellIs" dxfId="13" priority="11" operator="equal">
      <formula>"Tidak dinilai"</formula>
    </cfRule>
  </conditionalFormatting>
  <conditionalFormatting sqref="E13">
    <cfRule type="cellIs" dxfId="12" priority="2" operator="equal">
      <formula>"Tidak dinilai"</formula>
    </cfRule>
  </conditionalFormatting>
  <conditionalFormatting sqref="D12:E12">
    <cfRule type="cellIs" dxfId="11" priority="1" operator="equal">
      <formula>"Tidak dinilai"</formula>
    </cfRule>
  </conditionalFormatting>
  <dataValidations count="1">
    <dataValidation type="list" allowBlank="1" showInputMessage="1" showErrorMessage="1" sqref="E22:E24 E5:E17">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N21"/>
  <sheetViews>
    <sheetView topLeftCell="A2" zoomScale="85" zoomScaleNormal="85" workbookViewId="0">
      <pane xSplit="2" ySplit="2" topLeftCell="C4" activePane="bottomRight" state="frozen"/>
      <selection activeCell="A2" sqref="A2"/>
      <selection pane="topRight" activeCell="C2" sqref="C2"/>
      <selection pane="bottomLeft" activeCell="A4" sqref="A4"/>
      <selection pane="bottomRight" activeCell="D22" sqref="D22"/>
    </sheetView>
  </sheetViews>
  <sheetFormatPr defaultColWidth="8.90625" defaultRowHeight="18" x14ac:dyDescent="0.35"/>
  <cols>
    <col min="1" max="1" width="8.54296875" style="3" bestFit="1" customWidth="1"/>
    <col min="2" max="2" width="22.453125" style="4" customWidth="1"/>
    <col min="3" max="3" width="32.6328125" style="2" customWidth="1"/>
    <col min="4" max="4" width="38.36328125" style="2" customWidth="1"/>
    <col min="5" max="5" width="9.36328125" style="2" customWidth="1"/>
    <col min="6" max="6" width="6.36328125" style="1" customWidth="1"/>
    <col min="7" max="7" width="8.36328125" style="1" customWidth="1"/>
    <col min="8" max="8" width="6.36328125" style="34" customWidth="1"/>
    <col min="9" max="9" width="7.54296875" style="34" customWidth="1"/>
    <col min="10" max="10" width="6.36328125" style="1" customWidth="1"/>
    <col min="11" max="11" width="6.6328125" style="1" customWidth="1"/>
    <col min="12" max="12" width="9" style="1" customWidth="1"/>
    <col min="13" max="13" width="8.90625" style="1"/>
    <col min="14" max="14" width="19.08984375" style="1" customWidth="1"/>
    <col min="15" max="16384" width="8.90625" style="1"/>
  </cols>
  <sheetData>
    <row r="2" spans="1:14" ht="14" x14ac:dyDescent="0.35">
      <c r="A2" s="112" t="s">
        <v>15</v>
      </c>
      <c r="B2" s="112" t="s">
        <v>2</v>
      </c>
      <c r="C2" s="113" t="s">
        <v>0</v>
      </c>
      <c r="D2" s="113" t="s">
        <v>20</v>
      </c>
      <c r="E2" s="113" t="s">
        <v>115</v>
      </c>
      <c r="F2" s="112" t="s">
        <v>22</v>
      </c>
      <c r="G2" s="112"/>
      <c r="H2" s="112" t="s">
        <v>23</v>
      </c>
      <c r="I2" s="112"/>
      <c r="J2" s="112" t="s">
        <v>24</v>
      </c>
      <c r="K2" s="112"/>
      <c r="L2" s="112" t="s">
        <v>25</v>
      </c>
      <c r="M2" s="113" t="s">
        <v>113</v>
      </c>
      <c r="N2" s="115" t="s">
        <v>114</v>
      </c>
    </row>
    <row r="3" spans="1:14" s="2" customFormat="1" ht="15.5" x14ac:dyDescent="0.35">
      <c r="A3" s="112"/>
      <c r="B3" s="112"/>
      <c r="C3" s="113"/>
      <c r="D3" s="113"/>
      <c r="E3" s="113"/>
      <c r="F3" s="112"/>
      <c r="G3" s="112"/>
      <c r="H3" s="112"/>
      <c r="I3" s="112"/>
      <c r="J3" s="112"/>
      <c r="K3" s="112"/>
      <c r="L3" s="112"/>
      <c r="M3" s="113"/>
      <c r="N3" s="115"/>
    </row>
    <row r="4" spans="1:14" ht="15.5" x14ac:dyDescent="0.35">
      <c r="A4" s="23">
        <v>1</v>
      </c>
      <c r="B4" s="117" t="str">
        <f>'Matriks Penilaian'!B5</f>
        <v>1.  Kurikulum</v>
      </c>
      <c r="C4" s="24" t="str">
        <f>'Matriks Penilaian'!C5</f>
        <v>1.1 Keunggulan Program Studi.</v>
      </c>
      <c r="D4" s="25"/>
      <c r="E4" s="52" t="s">
        <v>116</v>
      </c>
      <c r="F4" s="109">
        <v>4</v>
      </c>
      <c r="G4" s="111">
        <f>F4/$F$18</f>
        <v>0.33333333333333331</v>
      </c>
      <c r="H4" s="41">
        <v>4</v>
      </c>
      <c r="I4" s="58">
        <f>H4/(SUM($H$4:$H$9))</f>
        <v>0.23529411764705882</v>
      </c>
      <c r="J4" s="26"/>
      <c r="K4" s="58"/>
      <c r="L4" s="27">
        <f>$G$4*I4*100</f>
        <v>7.8431372549019605</v>
      </c>
      <c r="M4" s="43">
        <v>2</v>
      </c>
      <c r="N4" s="44">
        <f>L4*M4</f>
        <v>15.686274509803921</v>
      </c>
    </row>
    <row r="5" spans="1:14" ht="15.5" x14ac:dyDescent="0.35">
      <c r="A5" s="23">
        <f>A4+1</f>
        <v>2</v>
      </c>
      <c r="B5" s="117"/>
      <c r="C5" s="24" t="str">
        <f>'Matriks Penilaian'!C6</f>
        <v>1.2 Profil Lulusan Program Studi.</v>
      </c>
      <c r="D5" s="25"/>
      <c r="E5" s="52" t="s">
        <v>116</v>
      </c>
      <c r="F5" s="109"/>
      <c r="G5" s="111"/>
      <c r="H5" s="41">
        <v>2</v>
      </c>
      <c r="I5" s="58">
        <f>H5/(SUM($H$4:$H$9))</f>
        <v>0.11764705882352941</v>
      </c>
      <c r="J5" s="26"/>
      <c r="K5" s="58"/>
      <c r="L5" s="27">
        <f t="shared" ref="L5:L6" si="0">$G$4*I5*100</f>
        <v>3.9215686274509802</v>
      </c>
      <c r="M5" s="43">
        <v>2</v>
      </c>
      <c r="N5" s="44">
        <f t="shared" ref="N5:N17" si="1">L5*M5</f>
        <v>7.8431372549019605</v>
      </c>
    </row>
    <row r="6" spans="1:14" ht="15.5" x14ac:dyDescent="0.35">
      <c r="A6" s="23">
        <f t="shared" ref="A6:A17" si="2">A5+1</f>
        <v>3</v>
      </c>
      <c r="B6" s="117"/>
      <c r="C6" s="24" t="str">
        <f>'Matriks Penilaian'!C7</f>
        <v>1.3 Capaian Pembelajaran</v>
      </c>
      <c r="D6" s="25"/>
      <c r="E6" s="52" t="s">
        <v>116</v>
      </c>
      <c r="F6" s="109"/>
      <c r="G6" s="111"/>
      <c r="H6" s="41">
        <v>5</v>
      </c>
      <c r="I6" s="58">
        <f>H6/(SUM($H$4:$H$9))</f>
        <v>0.29411764705882354</v>
      </c>
      <c r="J6" s="26"/>
      <c r="K6" s="58"/>
      <c r="L6" s="27">
        <f t="shared" si="0"/>
        <v>9.8039215686274517</v>
      </c>
      <c r="M6" s="43">
        <v>2</v>
      </c>
      <c r="N6" s="44">
        <f t="shared" si="1"/>
        <v>19.607843137254903</v>
      </c>
    </row>
    <row r="7" spans="1:14" ht="15.5" x14ac:dyDescent="0.35">
      <c r="A7" s="23">
        <f t="shared" si="2"/>
        <v>4</v>
      </c>
      <c r="B7" s="117"/>
      <c r="C7" s="118" t="str">
        <f>'Matriks Penilaian'!C8</f>
        <v>1.4 Struktur Kurikulum (Daftar Mata Kuliah Praktik)</v>
      </c>
      <c r="D7" s="35" t="str">
        <f>'Matriks Penilaian'!D8</f>
        <v>1.4.1 Susunan mata kuliah/blok/modul</v>
      </c>
      <c r="E7" s="52" t="s">
        <v>116</v>
      </c>
      <c r="F7" s="109"/>
      <c r="G7" s="111"/>
      <c r="H7" s="110">
        <v>4</v>
      </c>
      <c r="I7" s="111">
        <f>H7/(SUM($H$4:$H$9))</f>
        <v>0.23529411764705882</v>
      </c>
      <c r="J7" s="40">
        <v>4</v>
      </c>
      <c r="K7" s="58">
        <f>J7/SUM($J$7:$J$8)</f>
        <v>0.44444444444444442</v>
      </c>
      <c r="L7" s="27">
        <f>$G$4*$I$7*K7*100</f>
        <v>3.4858387799564268</v>
      </c>
      <c r="M7" s="45">
        <v>1</v>
      </c>
      <c r="N7" s="44">
        <f t="shared" si="1"/>
        <v>3.4858387799564268</v>
      </c>
    </row>
    <row r="8" spans="1:14" ht="15.5" x14ac:dyDescent="0.35">
      <c r="A8" s="23">
        <f t="shared" si="2"/>
        <v>5</v>
      </c>
      <c r="B8" s="117"/>
      <c r="C8" s="118"/>
      <c r="D8" s="35" t="str">
        <f>'Matriks Penilaian'!D9</f>
        <v>1.4.2 Substansi praktik</v>
      </c>
      <c r="E8" s="52" t="s">
        <v>116</v>
      </c>
      <c r="F8" s="109"/>
      <c r="G8" s="111"/>
      <c r="H8" s="110"/>
      <c r="I8" s="111"/>
      <c r="J8" s="40">
        <v>5</v>
      </c>
      <c r="K8" s="58">
        <f>J8/SUM($J$7:$J$8)</f>
        <v>0.55555555555555558</v>
      </c>
      <c r="L8" s="27">
        <f>$G$4*$I$7*K8*100</f>
        <v>4.3572984749455337</v>
      </c>
      <c r="M8" s="43">
        <v>2</v>
      </c>
      <c r="N8" s="44">
        <f t="shared" si="1"/>
        <v>8.7145969498910674</v>
      </c>
    </row>
    <row r="9" spans="1:14" ht="31" x14ac:dyDescent="0.35">
      <c r="A9" s="23">
        <f t="shared" si="2"/>
        <v>6</v>
      </c>
      <c r="B9" s="117"/>
      <c r="C9" s="24" t="str">
        <f>'Matriks Penilaian'!C10</f>
        <v>1.5 Rencana Pembelajaran Semester (RPS)</v>
      </c>
      <c r="D9" s="25"/>
      <c r="E9" s="52" t="s">
        <v>116</v>
      </c>
      <c r="F9" s="109"/>
      <c r="G9" s="111"/>
      <c r="H9" s="41">
        <v>2</v>
      </c>
      <c r="I9" s="58">
        <f>H9/(SUM($H$4:$H$9))</f>
        <v>0.11764705882352941</v>
      </c>
      <c r="J9" s="26"/>
      <c r="K9" s="58"/>
      <c r="L9" s="27">
        <f t="shared" ref="L9" si="3">$G$4*I9*100</f>
        <v>3.9215686274509802</v>
      </c>
      <c r="M9" s="45">
        <v>1</v>
      </c>
      <c r="N9" s="44">
        <f t="shared" si="1"/>
        <v>3.9215686274509802</v>
      </c>
    </row>
    <row r="10" spans="1:14" ht="36.75" customHeight="1" x14ac:dyDescent="0.35">
      <c r="A10" s="23">
        <f t="shared" si="2"/>
        <v>7</v>
      </c>
      <c r="B10" s="114" t="str">
        <f>'Matriks Penilaian'!B11</f>
        <v>2.  Sumber Daya Manusia (Dosen tetap dan Tenaga kependidikan)</v>
      </c>
      <c r="C10" s="28" t="str">
        <f>'Matriks Penilaian'!C11</f>
        <v>2.1 Calon dosen tetap pada program studi yang diusulkan</v>
      </c>
      <c r="D10" s="29"/>
      <c r="E10" s="53" t="s">
        <v>116</v>
      </c>
      <c r="F10" s="109">
        <v>5</v>
      </c>
      <c r="G10" s="116">
        <f>F10/$F$18</f>
        <v>0.41666666666666669</v>
      </c>
      <c r="H10" s="41">
        <v>5</v>
      </c>
      <c r="I10" s="51">
        <f>H10/SUM($H$10:$H$12)</f>
        <v>0.55555555555555558</v>
      </c>
      <c r="J10" s="30"/>
      <c r="K10" s="51"/>
      <c r="L10" s="31">
        <f>$G$10*I10*100</f>
        <v>23.148148148148152</v>
      </c>
      <c r="M10" s="43">
        <v>2</v>
      </c>
      <c r="N10" s="44">
        <f t="shared" si="1"/>
        <v>46.296296296296305</v>
      </c>
    </row>
    <row r="11" spans="1:14" ht="36.75" customHeight="1" x14ac:dyDescent="0.35">
      <c r="A11" s="23">
        <f t="shared" si="2"/>
        <v>8</v>
      </c>
      <c r="B11" s="114"/>
      <c r="C11" s="28" t="str">
        <f>'Matriks Penilaian'!C12</f>
        <v>2.2 Kualifikasi tenaga pembimbing klinik</v>
      </c>
      <c r="D11" s="29"/>
      <c r="E11" s="53" t="s">
        <v>116</v>
      </c>
      <c r="F11" s="109"/>
      <c r="G11" s="116"/>
      <c r="H11" s="41">
        <v>3</v>
      </c>
      <c r="I11" s="51">
        <f>H11/SUM($H$10:$H$12)</f>
        <v>0.33333333333333331</v>
      </c>
      <c r="J11" s="30"/>
      <c r="K11" s="51"/>
      <c r="L11" s="31">
        <f>$G$10*I11*100</f>
        <v>13.888888888888889</v>
      </c>
      <c r="M11" s="43">
        <v>2</v>
      </c>
      <c r="N11" s="44">
        <f t="shared" si="1"/>
        <v>27.777777777777779</v>
      </c>
    </row>
    <row r="12" spans="1:14" ht="36.75" customHeight="1" x14ac:dyDescent="0.35">
      <c r="A12" s="23">
        <f t="shared" si="2"/>
        <v>9</v>
      </c>
      <c r="B12" s="114"/>
      <c r="C12" s="28" t="str">
        <f>'Matriks Penilaian'!C13</f>
        <v>2.2 Tenaga Kependidikan</v>
      </c>
      <c r="D12" s="29"/>
      <c r="E12" s="53" t="s">
        <v>116</v>
      </c>
      <c r="F12" s="109"/>
      <c r="G12" s="116"/>
      <c r="H12" s="41">
        <v>1</v>
      </c>
      <c r="I12" s="51">
        <f>H12/SUM($H$10:$H$12)</f>
        <v>0.1111111111111111</v>
      </c>
      <c r="J12" s="30"/>
      <c r="K12" s="51"/>
      <c r="L12" s="31">
        <f t="shared" ref="L12" si="4">$G$10*I12*100</f>
        <v>4.6296296296296298</v>
      </c>
      <c r="M12" s="45">
        <v>1</v>
      </c>
      <c r="N12" s="44">
        <f t="shared" si="1"/>
        <v>4.6296296296296298</v>
      </c>
    </row>
    <row r="13" spans="1:14" ht="31" x14ac:dyDescent="0.35">
      <c r="A13" s="23">
        <f t="shared" si="2"/>
        <v>10</v>
      </c>
      <c r="B13" s="107" t="str">
        <f>'Matriks Penilaian'!B14</f>
        <v>3.  Unit Pengelola Program Studi dan Ketersedian Sarana Prasarana serta Wahana Praktik, Tenaga Kependidikan</v>
      </c>
      <c r="C13" s="108" t="str">
        <f>'Matriks Penilaian'!C14</f>
        <v>3.1 Organisasi dan Tata Kerja Unit Pengelola Program Studi.</v>
      </c>
      <c r="D13" s="32" t="str">
        <f>'Matriks Penilaian'!D14</f>
        <v>3.1.1 Rancangan Organisasi dan Tata Kerja Unit Pengelola Program Studi</v>
      </c>
      <c r="E13" s="54" t="s">
        <v>116</v>
      </c>
      <c r="F13" s="109">
        <v>3</v>
      </c>
      <c r="G13" s="106">
        <f>F13/$F$18</f>
        <v>0.25</v>
      </c>
      <c r="H13" s="110">
        <v>2</v>
      </c>
      <c r="I13" s="106">
        <f>H13/SUM($H$13:$H$17)</f>
        <v>0.2</v>
      </c>
      <c r="J13" s="40">
        <v>2</v>
      </c>
      <c r="K13" s="56">
        <f>J13/SUM($J$13:$J$14)</f>
        <v>0.33333333333333331</v>
      </c>
      <c r="L13" s="33">
        <f>$G$13*$I$13*K13*100</f>
        <v>1.6666666666666667</v>
      </c>
      <c r="M13" s="46">
        <v>2</v>
      </c>
      <c r="N13" s="44">
        <f t="shared" si="1"/>
        <v>3.3333333333333335</v>
      </c>
    </row>
    <row r="14" spans="1:14" ht="31" x14ac:dyDescent="0.35">
      <c r="A14" s="23">
        <f t="shared" si="2"/>
        <v>11</v>
      </c>
      <c r="B14" s="107"/>
      <c r="C14" s="108"/>
      <c r="D14" s="32" t="str">
        <f>'Matriks Penilaian'!D15</f>
        <v>3.1.2 Rencana Perwujudan Good Governance dengan Lima Pilar Tata Pamong</v>
      </c>
      <c r="E14" s="54" t="s">
        <v>116</v>
      </c>
      <c r="F14" s="109"/>
      <c r="G14" s="106"/>
      <c r="H14" s="110"/>
      <c r="I14" s="106"/>
      <c r="J14" s="40">
        <v>4</v>
      </c>
      <c r="K14" s="56">
        <f>J14/SUM($J$13:$J$14)</f>
        <v>0.66666666666666663</v>
      </c>
      <c r="L14" s="33">
        <f>$G$13*$I$13*K14*100</f>
        <v>3.3333333333333335</v>
      </c>
      <c r="M14" s="46">
        <v>2</v>
      </c>
      <c r="N14" s="44">
        <f t="shared" si="1"/>
        <v>6.666666666666667</v>
      </c>
    </row>
    <row r="15" spans="1:14" ht="15.5" x14ac:dyDescent="0.35">
      <c r="A15" s="23">
        <f t="shared" si="2"/>
        <v>12</v>
      </c>
      <c r="B15" s="107"/>
      <c r="C15" s="55" t="str">
        <f>'Matriks Penilaian'!C16</f>
        <v>3.2 Sistem Penjaminan Mutu</v>
      </c>
      <c r="D15" s="55"/>
      <c r="E15" s="54" t="s">
        <v>116</v>
      </c>
      <c r="F15" s="109"/>
      <c r="G15" s="106"/>
      <c r="H15" s="41">
        <v>3</v>
      </c>
      <c r="I15" s="56">
        <f>H15/SUM($H$13:$H$17)</f>
        <v>0.3</v>
      </c>
      <c r="J15" s="42"/>
      <c r="K15" s="56"/>
      <c r="L15" s="33">
        <f>$G$13*$I$15*100</f>
        <v>7.5</v>
      </c>
      <c r="M15" s="46">
        <v>2</v>
      </c>
      <c r="N15" s="44">
        <f t="shared" si="1"/>
        <v>15</v>
      </c>
    </row>
    <row r="16" spans="1:14" ht="31" x14ac:dyDescent="0.35">
      <c r="A16" s="23">
        <f t="shared" si="2"/>
        <v>13</v>
      </c>
      <c r="B16" s="107"/>
      <c r="C16" s="108" t="str">
        <f>'Matriks Penilaian'!C17</f>
        <v>3.3 Sarana dan Prasarana</v>
      </c>
      <c r="D16" s="32" t="str">
        <f>'Matriks Penilaian'!D17</f>
        <v>3.3.1 Ruang diskusi, ruang residen (mahasiswa), kantor dan perpustakaan</v>
      </c>
      <c r="E16" s="54" t="s">
        <v>116</v>
      </c>
      <c r="F16" s="109"/>
      <c r="G16" s="106"/>
      <c r="H16" s="110">
        <v>5</v>
      </c>
      <c r="I16" s="106">
        <f>H16/SUM($H$13:$H$17)</f>
        <v>0.5</v>
      </c>
      <c r="J16" s="40">
        <v>2</v>
      </c>
      <c r="K16" s="56">
        <f>J16/SUM($J$16:$J$17)</f>
        <v>0.33333333333333331</v>
      </c>
      <c r="L16" s="33">
        <f>$G$13*$I$16*K16*100</f>
        <v>4.1666666666666661</v>
      </c>
      <c r="M16" s="46">
        <v>2</v>
      </c>
      <c r="N16" s="44">
        <f t="shared" si="1"/>
        <v>8.3333333333333321</v>
      </c>
    </row>
    <row r="17" spans="1:14" ht="15.5" x14ac:dyDescent="0.35">
      <c r="A17" s="23">
        <f t="shared" si="2"/>
        <v>14</v>
      </c>
      <c r="B17" s="107"/>
      <c r="C17" s="108"/>
      <c r="D17" s="32" t="str">
        <f>'Matriks Penilaian'!D22</f>
        <v>3.3.2 Wahana praktik</v>
      </c>
      <c r="E17" s="54" t="s">
        <v>116</v>
      </c>
      <c r="F17" s="109"/>
      <c r="G17" s="106"/>
      <c r="H17" s="110"/>
      <c r="I17" s="106"/>
      <c r="J17" s="40">
        <v>4</v>
      </c>
      <c r="K17" s="56">
        <f>J17/SUM($J$16:$J$17)</f>
        <v>0.66666666666666663</v>
      </c>
      <c r="L17" s="33">
        <f t="shared" ref="L17" si="5">$G$13*$I$16*K17*100</f>
        <v>8.3333333333333321</v>
      </c>
      <c r="M17" s="46">
        <v>2</v>
      </c>
      <c r="N17" s="44">
        <f t="shared" si="1"/>
        <v>16.666666666666664</v>
      </c>
    </row>
    <row r="18" spans="1:14" ht="20" x14ac:dyDescent="0.35">
      <c r="F18" s="48">
        <f>SUM(F4:F17)</f>
        <v>12</v>
      </c>
      <c r="G18" s="49">
        <f>SUM(G4:G17)</f>
        <v>1</v>
      </c>
      <c r="H18" s="57"/>
      <c r="I18" s="63">
        <f>SUM(I4:I17)/3</f>
        <v>1</v>
      </c>
      <c r="J18" s="57"/>
      <c r="K18" s="63">
        <f>SUM(K4:K17)/4</f>
        <v>0.75</v>
      </c>
      <c r="L18" s="50">
        <f>SUM(L4:L17)</f>
        <v>100.00000000000001</v>
      </c>
      <c r="M18" s="64"/>
      <c r="N18" s="65">
        <f>SUM(N4:N17)</f>
        <v>187.96296296296296</v>
      </c>
    </row>
    <row r="19" spans="1:14" ht="29.25" customHeight="1" x14ac:dyDescent="0.35">
      <c r="I19" s="1"/>
      <c r="J19" s="34"/>
      <c r="N19" s="48" t="str">
        <f>IF(OR(N18&lt;200,(OR(M4&lt;2,M5&lt;2,M6&lt;2,M7&lt;1,M8&lt;2,M9&lt;1,M10&lt;2,M11&lt;2,M12&lt;1))),"Tidak Memenuhi","Memenuhi,Sesuai Skor")</f>
        <v>Tidak Memenuhi</v>
      </c>
    </row>
    <row r="20" spans="1:14" x14ac:dyDescent="0.35">
      <c r="I20" s="1"/>
      <c r="J20" s="34"/>
    </row>
    <row r="21" spans="1:14" x14ac:dyDescent="0.35">
      <c r="J21" s="34"/>
    </row>
  </sheetData>
  <mergeCells count="29">
    <mergeCell ref="B10:B12"/>
    <mergeCell ref="C16:C17"/>
    <mergeCell ref="M2:M3"/>
    <mergeCell ref="N2:N3"/>
    <mergeCell ref="E2:E3"/>
    <mergeCell ref="F10:F12"/>
    <mergeCell ref="G10:G12"/>
    <mergeCell ref="I16:I17"/>
    <mergeCell ref="H16:H17"/>
    <mergeCell ref="J2:K3"/>
    <mergeCell ref="L2:L3"/>
    <mergeCell ref="B4:B9"/>
    <mergeCell ref="F4:F9"/>
    <mergeCell ref="G4:G9"/>
    <mergeCell ref="C7:C8"/>
    <mergeCell ref="H7:H8"/>
    <mergeCell ref="I7:I8"/>
    <mergeCell ref="H2:I3"/>
    <mergeCell ref="A2:A3"/>
    <mergeCell ref="B2:B3"/>
    <mergeCell ref="C2:C3"/>
    <mergeCell ref="D2:D3"/>
    <mergeCell ref="F2:G3"/>
    <mergeCell ref="I13:I14"/>
    <mergeCell ref="B13:B17"/>
    <mergeCell ref="C13:C14"/>
    <mergeCell ref="F13:F17"/>
    <mergeCell ref="G13:G17"/>
    <mergeCell ref="H13:H14"/>
  </mergeCells>
  <conditionalFormatting sqref="D4:E4 E5:E9 D10:E12">
    <cfRule type="cellIs" dxfId="10" priority="12" operator="equal">
      <formula>"Tidak dinilai"</formula>
    </cfRule>
  </conditionalFormatting>
  <conditionalFormatting sqref="B4 B2:D2">
    <cfRule type="cellIs" dxfId="9" priority="13" operator="equal">
      <formula>"Tidak dinilai"</formula>
    </cfRule>
  </conditionalFormatting>
  <conditionalFormatting sqref="D6">
    <cfRule type="cellIs" dxfId="8" priority="10" operator="equal">
      <formula>"Tidak dinilai"</formula>
    </cfRule>
  </conditionalFormatting>
  <conditionalFormatting sqref="D5">
    <cfRule type="cellIs" dxfId="7" priority="11" operator="equal">
      <formula>"Tidak dinilai"</formula>
    </cfRule>
  </conditionalFormatting>
  <conditionalFormatting sqref="D7:D8">
    <cfRule type="cellIs" dxfId="6" priority="9" operator="equal">
      <formula>"Tidak dinilai"</formula>
    </cfRule>
  </conditionalFormatting>
  <conditionalFormatting sqref="D9">
    <cfRule type="cellIs" dxfId="5" priority="8" operator="equal">
      <formula>"Tidak dinilai"</formula>
    </cfRule>
  </conditionalFormatting>
  <conditionalFormatting sqref="A2">
    <cfRule type="cellIs" dxfId="4" priority="6" operator="equal">
      <formula>"Tidak dinilai"</formula>
    </cfRule>
  </conditionalFormatting>
  <conditionalFormatting sqref="F2">
    <cfRule type="cellIs" dxfId="3" priority="5" operator="equal">
      <formula>"Tidak dinilai"</formula>
    </cfRule>
  </conditionalFormatting>
  <conditionalFormatting sqref="H2">
    <cfRule type="cellIs" dxfId="2" priority="4" operator="equal">
      <formula>"Tidak dinilai"</formula>
    </cfRule>
  </conditionalFormatting>
  <conditionalFormatting sqref="J2">
    <cfRule type="cellIs" dxfId="1" priority="3" operator="equal">
      <formula>"Tidak dinilai"</formula>
    </cfRule>
  </conditionalFormatting>
  <conditionalFormatting sqref="E2">
    <cfRule type="cellIs" dxfId="0" priority="1" operator="equal">
      <formula>"Tidak dinilai"</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2021-01-23T02:07:52Z</dcterms:modified>
</cp:coreProperties>
</file>