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ambang Suryoatmono\Documents\AATJE\Majelis Akreditasi\Peraturan BAN-PT\Peraturan BAN-PT 2 2021 Pembukaan Prodi Kesehatan di PTA\"/>
    </mc:Choice>
  </mc:AlternateContent>
  <bookViews>
    <workbookView xWindow="0" yWindow="0" windowWidth="19200" windowHeight="7050"/>
  </bookViews>
  <sheets>
    <sheet name="Sarjana Penambahan pada PTS-PTN" sheetId="8" r:id="rId1"/>
    <sheet name="Bobot Sarjana-Penambahan" sheetId="6"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6" l="1"/>
  <c r="A6" i="6" s="1"/>
  <c r="A7" i="6" s="1"/>
  <c r="A8" i="6" s="1"/>
  <c r="A9" i="6" s="1"/>
  <c r="A10" i="6" s="1"/>
  <c r="A11" i="6" s="1"/>
  <c r="A12" i="6" s="1"/>
  <c r="A13" i="6" s="1"/>
  <c r="A14" i="6" s="1"/>
  <c r="A15" i="6" s="1"/>
  <c r="A4" i="6"/>
  <c r="O18" i="6" l="1"/>
  <c r="C15" i="6" l="1"/>
  <c r="D14" i="6"/>
  <c r="D13" i="6"/>
  <c r="D12" i="6"/>
  <c r="C12" i="6"/>
  <c r="C11" i="6"/>
  <c r="D10" i="6"/>
  <c r="D9" i="6"/>
  <c r="C9" i="6"/>
  <c r="C8" i="6"/>
  <c r="B9" i="6"/>
  <c r="B8" i="6"/>
  <c r="B3" i="6"/>
  <c r="C7" i="6"/>
  <c r="C6" i="6"/>
  <c r="C5" i="6"/>
  <c r="C4" i="6"/>
  <c r="C3" i="6"/>
  <c r="A6" i="8"/>
  <c r="A7" i="8" s="1"/>
  <c r="A8" i="8" s="1"/>
  <c r="A9" i="8" s="1"/>
  <c r="A10" i="8" s="1"/>
  <c r="A11" i="8" s="1"/>
  <c r="A12" i="8" s="1"/>
  <c r="A13" i="8" s="1"/>
  <c r="A14" i="8" s="1"/>
  <c r="A19" i="8" s="1"/>
  <c r="A20" i="8" s="1"/>
  <c r="A21" i="8" s="1"/>
  <c r="J15" i="6" l="1"/>
  <c r="J12" i="6"/>
  <c r="J11" i="6"/>
  <c r="J9" i="6"/>
  <c r="J7" i="6"/>
  <c r="J6" i="6"/>
  <c r="J5" i="6"/>
  <c r="J4" i="6"/>
  <c r="J3" i="6"/>
  <c r="J16" i="6" l="1"/>
  <c r="G16" i="6"/>
  <c r="H8" i="6" s="1"/>
  <c r="M8" i="6" s="1"/>
  <c r="O8" i="6" s="1"/>
  <c r="L14" i="6"/>
  <c r="L13" i="6"/>
  <c r="L12" i="6"/>
  <c r="L10" i="6"/>
  <c r="L9" i="6"/>
  <c r="L16" i="6" l="1"/>
  <c r="H3" i="6"/>
  <c r="H9" i="6"/>
  <c r="M10" i="6" s="1"/>
  <c r="O10" i="6" s="1"/>
  <c r="H16" i="6" l="1"/>
  <c r="M9" i="6"/>
  <c r="O9" i="6" s="1"/>
  <c r="M14" i="6"/>
  <c r="O14" i="6" s="1"/>
  <c r="M11" i="6"/>
  <c r="O11" i="6" s="1"/>
  <c r="M15" i="6"/>
  <c r="O15" i="6" s="1"/>
  <c r="M12" i="6"/>
  <c r="O12" i="6" s="1"/>
  <c r="M13" i="6"/>
  <c r="O13" i="6" s="1"/>
  <c r="M6" i="6"/>
  <c r="O6" i="6" s="1"/>
  <c r="M5" i="6"/>
  <c r="O5" i="6" s="1"/>
  <c r="M4" i="6"/>
  <c r="O4" i="6" s="1"/>
  <c r="M7" i="6"/>
  <c r="O7" i="6" s="1"/>
  <c r="M3" i="6"/>
  <c r="O3" i="6" s="1"/>
  <c r="O16" i="6" l="1"/>
  <c r="N18" i="6"/>
  <c r="M16" i="6"/>
</calcChain>
</file>

<file path=xl/sharedStrings.xml><?xml version="1.0" encoding="utf-8"?>
<sst xmlns="http://schemas.openxmlformats.org/spreadsheetml/2006/main" count="159" uniqueCount="134">
  <si>
    <t>Elemen</t>
  </si>
  <si>
    <t>Indikator</t>
  </si>
  <si>
    <t>Kriteria</t>
  </si>
  <si>
    <t>1.2  Profil Lulusan Program Studi.</t>
  </si>
  <si>
    <t>1.3  Capaian Pembelajaran</t>
  </si>
  <si>
    <t>1.5  Rencana Pembelajaran Semester (RPS)</t>
  </si>
  <si>
    <t>2.1  Calon dosen tetap pada program studi yang diusulkan</t>
  </si>
  <si>
    <t>1.  Kurikulum</t>
  </si>
  <si>
    <t>2.  Dosen</t>
  </si>
  <si>
    <t>3.  Unit Pengelola Program Studi</t>
  </si>
  <si>
    <t xml:space="preserve">3.1  Organisasi dan Tata Kerja Unit Pengelola Program Studi.     </t>
  </si>
  <si>
    <t xml:space="preserve">3.3  Sarana dan Prasarana.     </t>
  </si>
  <si>
    <t>3.3.1  Ruang kuliah, ruang kerja dosen, kantor dan perpustakaan</t>
  </si>
  <si>
    <t>3.4  Tenaga Kependidikan</t>
  </si>
  <si>
    <t>Nomor</t>
  </si>
  <si>
    <t>Diminta</t>
  </si>
  <si>
    <t>Sub-Elemen</t>
  </si>
  <si>
    <t>Penilaian</t>
  </si>
  <si>
    <t>Skor</t>
  </si>
  <si>
    <t>Bobot Kriteria</t>
  </si>
  <si>
    <t>Bobot Elemen</t>
  </si>
  <si>
    <t>Bobot Sub-Elemen</t>
  </si>
  <si>
    <t>Bobot Butir</t>
  </si>
  <si>
    <t>3.3.2  Ruang akademik khusus</t>
  </si>
  <si>
    <t>Susunan mata kuliah memenuhi empat aspek</t>
  </si>
  <si>
    <t>Jika memenuhi 5 (lima) aspek</t>
  </si>
  <si>
    <t>Jika memenuhi 4 (empat) aspek</t>
  </si>
  <si>
    <t>Jika memenuhi 3 (tiga) aspek</t>
  </si>
  <si>
    <t>Jika memenuhi 1 - 2 aspek</t>
  </si>
  <si>
    <t>Kurang memadai, ruang akademik khusus yang disiapkan tidak relevan dengan kebutuhan</t>
  </si>
  <si>
    <t>Tidak ada datanya</t>
  </si>
  <si>
    <t>Susunan mata kuliah memenuhi aspek 1, 2 dan satu aspek lainnya</t>
  </si>
  <si>
    <t>Susunan mata kuliah memenuhi aspek 1 dan aspek 2</t>
  </si>
  <si>
    <t>Susunan mata kuliah memenuhi aspek 1 atau 2</t>
  </si>
  <si>
    <t>Tidak ada RPS</t>
  </si>
  <si>
    <t>Tidak ada skor dibawah 2</t>
  </si>
  <si>
    <t>skor = nilai rerata</t>
  </si>
  <si>
    <t>a. Luas ruang kuliah per mahasiswa dan status kepemilikan yaitu SD = milik sendiri atau SW = sewa atau kontrak atau kerjasama</t>
  </si>
  <si>
    <t>b. Luas ruang dosen per dosen</t>
  </si>
  <si>
    <t>Jika luas ruang dosen &gt; 4 m2 dan berstatus milik sendiri</t>
  </si>
  <si>
    <t>Jika luas ruang dosen &gt; 4 m2 dan berstatus SW</t>
  </si>
  <si>
    <t xml:space="preserve">Jika luas ruang dosen = 4 m2 </t>
  </si>
  <si>
    <t xml:space="preserve">Jika luas ruang dosen antara 0 - 4 m2 </t>
  </si>
  <si>
    <t>c. Luas ruang kantor per pegawai</t>
  </si>
  <si>
    <t>Jika luas ruang kantor &gt; 4 m2 dan berstatus milik sendiri</t>
  </si>
  <si>
    <t>Jika luas ruang kantor &gt; 4 m2 dan berstatus SW</t>
  </si>
  <si>
    <t xml:space="preserve">Jika luas ruang kantor = 4 m2 </t>
  </si>
  <si>
    <t xml:space="preserve">Jika luas ruang kantor antara 0 - 4 m2 </t>
  </si>
  <si>
    <t>d. Luas perpustakaan</t>
  </si>
  <si>
    <t>Jika luas perpustakaan &gt; 300 m2</t>
  </si>
  <si>
    <t>Jika luas perpustakaan antara 200 - 300 m2 maka nilai -0,5+0,015xluas ruang perpustakaan)</t>
  </si>
  <si>
    <t>Jika luas perpustakaan = 200 m2</t>
  </si>
  <si>
    <t>Jika luas perpustakaan &lt; 200 m2</t>
  </si>
  <si>
    <t>Cukup memadai, ruang akademik khusus untuk mata kuliah berpraktikum/berpraktek  untuk 2 (dua) tahun pertama telah disiapkan dengan luasan yang sesuai (1,5 m2 per mahasiswa, 25 orang per ruang)</t>
  </si>
  <si>
    <t>Peralatan tersedia dalam jumlah dan mutu yang mencukupi untuk pembelajaran pada 2 (dua) tahun pertama</t>
  </si>
  <si>
    <t>Peralatan tersedia kurang dari kebutuhan pengguna.</t>
  </si>
  <si>
    <t>Jumlah dan kualifikasi tenaga kependidikan</t>
  </si>
  <si>
    <t>Jumlah dan kualifikasi tenaga kependidikan tidak memenuhi persyaratan</t>
  </si>
  <si>
    <t>Catatan *</t>
  </si>
  <si>
    <t>Ketersediaan RPS untuk 10 mata kuliah penciri program studi yang memenuhi 9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</si>
  <si>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Tidak ada nilai 1</t>
  </si>
  <si>
    <t>Rumusan capaian pembelajaran tidak sesuai dengan SN Dikti atau level 6 (enam)KKNI</t>
  </si>
  <si>
    <t xml:space="preserve">Sepuluh mata kuliah dilengkapi dengan RPS yang memenuhi 9 (sembilan) komponen, menunjukkan secara jelas penciri program studi dan menggunakan referensi yang relevan  </t>
  </si>
  <si>
    <t>Sepuluh mata kuliah dilengkapi dengan RPS yang memenuhi 9 (sembilan) komponen</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</si>
  <si>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</si>
  <si>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Status,  jumlah dan kualifikasi akademik calon  dosen</t>
  </si>
  <si>
    <t>Jika struktur organisasi memenuhi kurang dari 3 (tiga) aspek pertama dan tidak dilengkapi dengan tata kerja UPPS yang memperlihatkan kedudukan dan tata hubungan antara program studi yang diusulkan dan unit organisasi yang ada pada UPPS</t>
  </si>
  <si>
    <t>Jika struktur organisasi memenuhi 3 (tiga) aspek pertama dan dilengkapi dengan tata kerja UPPS yang memperlihatkan kedudukan dan tata hubungan antara program studi yang diusulkan dan unit organisasi yang ada pada UPPS</t>
  </si>
  <si>
    <t>Jika struktur organisasi memenuhi 4 (empat) aspek pertama dan dilengkapi dengan tata kerja UPPS yang memperlihatkan kedudukan dan tata hubungan antara program studi yang diusulkan dan unit organisasi yang ada pada UPPS</t>
  </si>
  <si>
    <t>Jika struktur organisasi memenuhi 5 (lima) aspek dan dilengkapi dengan tata kerja UPPS yang memperlihatkan kedudukan dan tata hubungan antara program studi yang diusulkan dan unit organisasi yang ada pada UPPS</t>
  </si>
  <si>
    <t>Level dan jumlah sasaran benchmarking dan mencakup aspek: (1) pengembangan keilmuan, (2) kajian capaian pembelajaran, dan (3) kurikulum program studi sejenis.</t>
  </si>
  <si>
    <t xml:space="preserve">Hanya mengidentifikasi profil lulusan atau penjelasan mengenai profil lulusan tidak relevan </t>
  </si>
  <si>
    <t>Tidak mengidentifikasi profil lulusan</t>
  </si>
  <si>
    <t>Tidak ada daftar/susunan mata kuliah</t>
  </si>
  <si>
    <t>Rataan Luas ruangan per mahasiswa atau dosen atau karyawan, dan luas minimum perpustakaan yang dihitung sebagai berikut : nilai rata-rata adalah (a+b+c+d)/4</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</si>
  <si>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</si>
  <si>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</si>
  <si>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</si>
  <si>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</si>
  <si>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</si>
  <si>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t xml:space="preserve">Tidak mencantumkan/mendeskripsikan capaian Pembelajaran atau rumusan capaian pembelajaran tidak sesuai dengan SN Dikti atau level 6 (enam)KKNI    </t>
  </si>
  <si>
    <t xml:space="preserve">Sepuluh mata kuliah dilengkapi dengan RPS yang memenuhi 9 komponen, menunjukkan secara jelas penciri program studi dan menggunakan referensi yang relevan dan mutakhir  </t>
  </si>
  <si>
    <t>Jumlah RPS mata kuliah yang  memenuhi 9 (sembilan) komponen jumlahnya kurang dari 10</t>
  </si>
  <si>
    <r>
      <t xml:space="preserve">Jika tidak menjelaskan rencana struktur organisasi dan tata kerja </t>
    </r>
    <r>
      <rPr>
        <b/>
        <sz val="12"/>
        <rFont val="Arial Narrow"/>
        <family val="2"/>
      </rPr>
      <t>UPPS</t>
    </r>
  </si>
  <si>
    <r>
      <t xml:space="preserve">Jika tidak menjelaskan rencana perwujudan </t>
    </r>
    <r>
      <rPr>
        <i/>
        <sz val="12"/>
        <rFont val="Arial Narrow"/>
        <family val="2"/>
      </rPr>
      <t>good governance</t>
    </r>
  </si>
  <si>
    <t>Jumlah ruang akademik khusus sesuai mata kuliah berpraktikum/berpraktek dengan luasan 1,5 m2 per mahasiswa, 25 orang per ruang dan status kepemilikannya</t>
  </si>
  <si>
    <t>Setiap mata kuliah berpraktikum/berpraktek  telah disediakan ruang akademik khusus tersendiri dengan luasan yang melebihi kapasitas (&gt; 1.5 m2 per mahasiswa, 25 orang mahasiswa per ruang) dan berstatus milik sendiri</t>
  </si>
  <si>
    <t>Kesesuaian peralatan dengan ruang akademik khusus yang disediakan dan kecukupannya pada tahun penyelenggaraan pendidikan</t>
  </si>
  <si>
    <r>
      <t xml:space="preserve">Peralatan tersedia dalam jumlah yang mencukupi untuk pembelajaran, </t>
    </r>
    <r>
      <rPr>
        <b/>
        <sz val="12"/>
        <rFont val="Arial Narrow"/>
        <family val="2"/>
      </rPr>
      <t>tetapi</t>
    </r>
    <r>
      <rPr>
        <sz val="12"/>
        <rFont val="Arial Narrow"/>
        <family val="2"/>
      </rPr>
      <t xml:space="preserve"> tidak sesuai dengan mata kuliah berpraktikum</t>
    </r>
  </si>
  <si>
    <t>Jika jumlah tenaga kependidikan lebih dari 3 (tiga) orang dan salah satu diantaranya berkualifikasi magister dan 1 (satu) orang pustakawan ditingkat perguruan tinggi dengan kualifikasi Diploma Tiga perpustakaan atau yang sejenis</t>
  </si>
  <si>
    <t>Jika jumlah tenaga kependidikan lebih dari 2 (dua) orang atau berkualifikasi sarjana atau sarjana terapan dan 1 (satu) orang pustakawan ditingkat perguruan tinggi dengan kualifikasi Diploma Tiga perpustakaan atau yang sejenis</t>
  </si>
  <si>
    <t>Jika jumlah tenaga kependidikan 2 (dua) orang atau lebih dengan kualifikasi Diploma Tiga dan 1 (satu) orang pustakawan ditingkat perguruan tinggi dengan kualifikasi Diploma Tiga perpustakaan atau yang sejenis</t>
  </si>
  <si>
    <t>Nilai SPMI tidak boleh kurang dari 2</t>
  </si>
  <si>
    <t>Peralatan tersedia dalam jumlah yang mencukupi dan sesuai dengan mata kuliah berpraktikum/berpraktik  untuk pembelajaran sampai 4 tahun pembelajaran</t>
  </si>
  <si>
    <t>Peralatan tersedia dalam jumlah dan mutu yang mencukupi dan sesuai dengan mata kuliah berpraktikum/ berpraktik  untuk pembelajaran sampai 3 (tiga) tahun pembelajaran</t>
  </si>
  <si>
    <t>3.1.1 Organisasi dan Tata Kerja Unit Pengelola Program Studi (UPPS)</t>
  </si>
  <si>
    <t>Kesesuaian susunan mata kuliah yang mencakup aspek : (1) keberadaan 4 mata kuliah wajib; (2) kesesuaian  mata kuliah dengan rumusan capaian pembelajaran; (3) urutan mata kuliah, dan (4) beban sks per semester wajar</t>
  </si>
  <si>
    <r>
      <t>Keterlaksanaan Sistem Penjaminan Mutu Internal (akademik dan nonakademik)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</si>
  <si>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Skor Mutlak</t>
  </si>
  <si>
    <t>1.1  Keunggulan Program Studi.</t>
  </si>
  <si>
    <t>3.3.3  Peralatan praktikum/praktik atau yang tujuan penggunaanya sejenis</t>
  </si>
  <si>
    <t>keunggulan program studi disusun berdasarkan perbandingan 1 (satu) program studi pada tingkat internasional yang mencakup tiga aspek</t>
  </si>
  <si>
    <t>keunggulan program studi disusun berdasarkan perbandingan 3 (tiga) program studi pada tingkat nasional yang mencakup tiga aspek</t>
  </si>
  <si>
    <t>Keunikan atau keunggulan program studi disusun berdasarkan perbandingan 2 (dua) program studi pada tingkat nasional yang mencakup tiga aspek</t>
  </si>
  <si>
    <t>keunggulan program studi disusun berdasarkan perbandingan 1 (satu) program studi pada tingkat nasional  dan/atau mencakup kurang dari tiga aspek</t>
  </si>
  <si>
    <t>Tidak mendeskripsikan/ menguraikan keunggulan program studi</t>
  </si>
  <si>
    <t>Profesi/jenis pekerjaan, profil lulusan dan capaian pembelajaran lulusan  untuk setiap profil, kompetensi setiap profil, dan keterkaitannya dengan keunggulan prodi</t>
  </si>
  <si>
    <t>Pengusul menguraikan profil lulusan program studi yang berupa profesi atau jenis pekerjaan atau bentuk kerja lainnya dilengkapi dengan (1) uraian ringkas seluruh profil, yang sesuai dengan Program Sarjana dan (2) keterkaitan profil dengan keunggulan prodi</t>
  </si>
  <si>
    <t>Pengusul menguraikan profil lulusan program studi yang berupa profesi atau jenis pekerjaan atau bentuk kerja lainnya dilengkapi dengan (1) uraian ringkas pada sebagian profil yang sesuai dengan Program Sarjana dan (2) keterkaitan profil dengan keunggulan program studi.</t>
  </si>
  <si>
    <t>Pengusul menguraikan profil lulusan program studi yang berupa profesi atau jenis pekerjaan atau bentuk kerja lainnya dan  keterkaitan profil dengan keunggulan program studi</t>
  </si>
  <si>
    <r>
      <t>Rumusan capaian pembelajaran: (a) sesuai dengan profil lulusan, (b)deskripsi kompetensinya sesuai SN-Dikti yang mencakup 4 (empat) domain capaian pembelajaran dan sesuai level 6 (enam) KKNI, (3) relevan dengan keunggulan prodi, dan (4)</t>
    </r>
    <r>
      <rPr>
        <b/>
        <sz val="12"/>
        <rFont val="Arial Narrow"/>
        <family val="2"/>
      </rPr>
      <t xml:space="preserve"> mencantumkan paling sedikit SN Dikti sebagai rujukan</t>
    </r>
  </si>
  <si>
    <t>Rumusan capaian pembelajaran sesuai dengan (1) profil lulusan, (2) deskripsi kompetensinya sesuai SN-Dikti yang mencakup 4 (empat) domain capaian pembelajaran dan sesuai level 6 (enam) KKNI, (3) relevan dengan keunggulan prodi, dan (4) ada rujukan untuk semua aspek capaian pembelajaran</t>
  </si>
  <si>
    <t>Rumusan capaian pembelajaran: (a) sesuai dengan profil lulusan, (b) deskripsi kompetensinya sesuai SN-Dikti yang mencakup 4 (empat) domain capaian pembelajaran dan sesuai level 6 (enam) KKNI, dan (3) relevan dg keunggulan prodi</t>
  </si>
  <si>
    <t>Jumlah calon dosen tetap sedikitnya sebanyak 5 (lima) orang:
(a) berkualifikasi akademik lulusan magister atau magister terapan dan doktor atau doktor terapan yang relevan dengan program studi, atau setara dengan level 8 (delapan) atau 9 (sembilan) KKNI.
(b) telah diangkat sebagai dosen tetap yang dipekerjakan pada PT pengusul atau telah diangkat sebagai dosen tetap oleh Badan Penyelenggara.
(c) Paling tidak terdapat 2 orang berkualifikasi Doktor/Doktor Terapan yang relevan dengan program studi</t>
  </si>
  <si>
    <t>Jumlah calon dosen tetap sedikitnya sebanyak 5 (lima) orang:
(a) berkualifikasi akademik lulusan magister atau magister terapan dan doktor atau doktor terapan yang relevan dengan program studi, atau setara dengan level 8 (delapan) atau 9 (sembilan) KKNI.
(b) telah diangkat sebagai dosen tetap yang dipekerjakan pada PT pengusul atau telah diangkat sebagai dosen tetap oleh Badan Penyelenggara.
(c) Paling tidak terdapat 1 orang berkualifikasi Doktor/Doktor Terapan yang relevan dengan program studi</t>
  </si>
  <si>
    <t>Jumlah calon dosen tetap sebanyak 5 (lima) orang berkualifikasi akademik lulusan magister atau magister terapan yang relevan dengan program studi yang diusulkan, atau setara dengan level 8 (delapan) KKNI.</t>
  </si>
  <si>
    <t>Jika luas ruang kuliah &gt; 1 m2 per orang dan berstatus milik sendiri</t>
  </si>
  <si>
    <t>Jika luas ruang kuliah &gt; 1 m2 per orang dan berstatus SW</t>
  </si>
  <si>
    <t xml:space="preserve">Jika luas ruang kuliah = 1 m2 per orang </t>
  </si>
  <si>
    <t xml:space="preserve">Jika luas ruang kuliah antara 0 - 1 m2 per orang </t>
  </si>
  <si>
    <t>Setiap mata kuliah berpraktikum/berpraktek  telah disediakan ruang akademik khusus tersendiri dengan luasan yang melebihi kapasitas  (&gt; 1.5 m2 per mahasiswa, 25 orang mahasiswa per ruang) dan berstatus SW atau KS (sewa/kontrak/kerja sama)</t>
  </si>
  <si>
    <r>
      <t xml:space="preserve">Persyaratan administratif, selain aspek legalitas badan penyelenggara, yang diperiksa keberadaannya adalah (1) Rekomendasi LLDikti,  (2) Surat Persetujuan Tertulis Badan Penyelenggara </t>
    </r>
    <r>
      <rPr>
        <b/>
        <sz val="12"/>
        <rFont val="Arial Narrow"/>
        <family val="2"/>
      </rPr>
      <t>(Khusus PTS)</t>
    </r>
    <r>
      <rPr>
        <sz val="12"/>
        <rFont val="Arial Narrow"/>
        <family val="2"/>
      </rPr>
      <t xml:space="preserve">, (3) Surat Rekomendasi Tertulis Senat PT, dan (4) Pakta Integritas. </t>
    </r>
  </si>
  <si>
    <t>Program studi dinyatakan terakreditasi, bila aspek administratif terpenuhi semuanya dan skor total &gt;= 200, serta butir penialain wajib dan SPMI memiliki skor &gt;= 2</t>
  </si>
  <si>
    <t>1.4  Struktur kurikulum/Susunan Mata Kuliah</t>
  </si>
  <si>
    <t>3.2  Keterlaksanaan Sistem Penjaminan Mutu Internal</t>
  </si>
  <si>
    <t>Kebutuhan</t>
  </si>
  <si>
    <t>Wajib</t>
  </si>
  <si>
    <t>Asumsi Skor</t>
  </si>
  <si>
    <t>Nilai Akhir</t>
  </si>
  <si>
    <t>Sarjana-Penambahan</t>
  </si>
  <si>
    <t>Rumusan capaian pembelajaran: (a) sesuai dengan profil lulusan, (b) deskripsi kompetensinya sesuai level 6 (enam) KKNI disertai jabaran capaian pembelajaran sesuai SN-Dikti, tetapi (c) tidak atau kurang relevan dengan keunggulan prodi</t>
  </si>
  <si>
    <t>3.1.2  Perwujudan Good Governance dengan Lima Pilar Tata Pamong</t>
  </si>
  <si>
    <r>
      <t xml:space="preserve">Perwujudan </t>
    </r>
    <r>
      <rPr>
        <i/>
        <sz val="12"/>
        <rFont val="Arial Narrow"/>
        <family val="2"/>
      </rPr>
      <t>good governance</t>
    </r>
    <r>
      <rPr>
        <sz val="12"/>
        <rFont val="Arial Narrow"/>
        <family val="2"/>
      </rPr>
      <t xml:space="preserve"> dengan lima pilar tata pamong yang mampu menjamin terwujudnya visi, terlaksanakannya misi, tercapainya tujuan, dan berhasilnya strategi yang digunakan secara: 1) Kredibel, 2) Transparan, 3) Akuntabel, 4) Bertanggung jawab, dan 5) Adil</t>
    </r>
  </si>
  <si>
    <t>Lampiran 5 Peraturan BAN-PT Nomor 2 Tahun 2021 tentang Instrumen Pemenuhan Syarat Minimum Akreditasi Program Studi Kesehatan Program Sarjana dan Magister pada Perguruan Tinggi Penyelenggara Pendidikan Akademik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</si>
</sst>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 x14ac:knownFonts="1">
    <font>
      <sz val="11"/>
      <color theme="1"/>
      <name val="Calibri"/>
      <family val="2"/>
      <scheme val="minor"/>
    </font>
    <font>
      <b/>
      <sz val="12"/>
      <name val="Arial Narrow"/>
      <family val="2"/>
    </font>
    <font>
      <sz val="11"/>
      <name val="Arial Narrow"/>
      <family val="2"/>
    </font>
    <font>
      <sz val="12"/>
      <name val="Arial Narrow"/>
      <family val="2"/>
    </font>
    <font>
      <i/>
      <sz val="12"/>
      <name val="Arial Narrow"/>
      <family val="2"/>
    </font>
    <font>
      <sz val="11"/>
      <color theme="1"/>
      <name val="Calibri"/>
      <family val="2"/>
      <scheme val="minor"/>
    </font>
    <font>
      <b/>
      <sz val="14"/>
      <color theme="1"/>
      <name val="Arial Narrow"/>
      <family val="2"/>
    </font>
    <font>
      <sz val="12"/>
      <color theme="1"/>
      <name val="Arial Narrow"/>
      <family val="2"/>
    </font>
    <font>
      <b/>
      <sz val="12"/>
      <color theme="1"/>
      <name val="Arial Narrow"/>
      <family val="2"/>
    </font>
  </fonts>
  <fills count="5">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theme="4" tint="0.3999755851924192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diagonal/>
    </border>
    <border>
      <left style="thin">
        <color auto="1"/>
      </left>
      <right style="thin">
        <color auto="1"/>
      </right>
      <top/>
      <bottom style="thin">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xf numFmtId="9" fontId="5" fillId="0" borderId="0" applyFont="0" applyFill="0" applyBorder="0" applyAlignment="0" applyProtection="0"/>
  </cellStyleXfs>
  <cellXfs count="128">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pplyProtection="1">
      <alignment vertical="top" wrapText="1"/>
      <protection locked="0"/>
    </xf>
    <xf numFmtId="0" fontId="3" fillId="0" borderId="1" xfId="0" applyFont="1" applyBorder="1" applyAlignment="1">
      <alignment horizontal="center" vertical="top" wrapText="1"/>
    </xf>
    <xf numFmtId="0" fontId="3" fillId="0" borderId="1" xfId="0" applyFont="1" applyBorder="1" applyAlignment="1" applyProtection="1">
      <alignment horizontal="left" vertical="top" wrapText="1"/>
      <protection locked="0"/>
    </xf>
    <xf numFmtId="0" fontId="2"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top"/>
      <protection locked="0"/>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top" wrapText="1"/>
    </xf>
    <xf numFmtId="0" fontId="1"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0" fontId="2" fillId="0" borderId="0" xfId="0" applyFont="1" applyFill="1" applyAlignment="1">
      <alignment vertical="top" wrapText="1"/>
    </xf>
    <xf numFmtId="0" fontId="3" fillId="0" borderId="0" xfId="0" applyFont="1" applyFill="1" applyAlignment="1">
      <alignment vertical="center"/>
    </xf>
    <xf numFmtId="0" fontId="3" fillId="0" borderId="0" xfId="0" applyFont="1" applyFill="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7" fillId="0" borderId="0" xfId="0" applyFont="1" applyAlignment="1">
      <alignment vertical="center" wrapText="1"/>
    </xf>
    <xf numFmtId="1" fontId="6" fillId="4" borderId="0" xfId="1" applyNumberFormat="1" applyFont="1" applyFill="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8" fillId="2" borderId="0" xfId="0" applyFont="1" applyFill="1" applyAlignment="1">
      <alignment horizontal="center" vertical="center" wrapText="1"/>
    </xf>
    <xf numFmtId="9" fontId="8" fillId="2" borderId="0" xfId="1" applyFont="1" applyFill="1" applyAlignment="1">
      <alignment horizontal="center" vertical="center" wrapText="1"/>
    </xf>
    <xf numFmtId="0" fontId="7" fillId="3"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1" fillId="0" borderId="13" xfId="0" applyFont="1" applyBorder="1" applyAlignment="1">
      <alignment horizontal="left" vertical="center" wrapText="1"/>
    </xf>
    <xf numFmtId="0" fontId="3" fillId="0" borderId="13" xfId="0" applyFont="1" applyBorder="1" applyAlignment="1">
      <alignment horizontal="center" vertical="center" wrapText="1"/>
    </xf>
    <xf numFmtId="0" fontId="7" fillId="2" borderId="13" xfId="0" applyFont="1" applyFill="1" applyBorder="1" applyAlignment="1">
      <alignment horizontal="center" vertical="center" wrapText="1"/>
    </xf>
    <xf numFmtId="164" fontId="7" fillId="0" borderId="13" xfId="1" applyNumberFormat="1" applyFont="1" applyBorder="1" applyAlignment="1">
      <alignment horizontal="center" vertical="center" wrapText="1"/>
    </xf>
    <xf numFmtId="0" fontId="7" fillId="0" borderId="13" xfId="0" applyFont="1" applyBorder="1" applyAlignment="1">
      <alignment vertical="center" wrapText="1"/>
    </xf>
    <xf numFmtId="2" fontId="8" fillId="0" borderId="13" xfId="0" applyNumberFormat="1" applyFont="1" applyBorder="1" applyAlignment="1">
      <alignment horizontal="center" vertical="center" wrapText="1"/>
    </xf>
    <xf numFmtId="0" fontId="7" fillId="3" borderId="13" xfId="0" applyFont="1" applyFill="1" applyBorder="1" applyAlignment="1">
      <alignment horizontal="center" vertical="center" wrapText="1"/>
    </xf>
    <xf numFmtId="165" fontId="7" fillId="4" borderId="14" xfId="1" applyNumberFormat="1" applyFont="1" applyFill="1" applyBorder="1" applyAlignment="1">
      <alignment horizontal="center" vertical="center" wrapText="1"/>
    </xf>
    <xf numFmtId="0" fontId="8" fillId="2"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16" xfId="0" applyFont="1" applyBorder="1" applyAlignment="1">
      <alignment vertical="center" wrapText="1"/>
    </xf>
    <xf numFmtId="0" fontId="8" fillId="2" borderId="16" xfId="0" applyFont="1" applyFill="1" applyBorder="1" applyAlignment="1">
      <alignment horizontal="center" vertical="center" wrapText="1"/>
    </xf>
    <xf numFmtId="164" fontId="7" fillId="0" borderId="16" xfId="1" applyNumberFormat="1" applyFont="1" applyBorder="1" applyAlignment="1">
      <alignment horizontal="center" vertical="center" wrapText="1"/>
    </xf>
    <xf numFmtId="2" fontId="8" fillId="0" borderId="16" xfId="0" applyNumberFormat="1" applyFont="1" applyBorder="1" applyAlignment="1">
      <alignment horizontal="center" vertical="center" wrapText="1"/>
    </xf>
    <xf numFmtId="0" fontId="7" fillId="3" borderId="16" xfId="0" applyFont="1" applyFill="1" applyBorder="1" applyAlignment="1">
      <alignment horizontal="center" vertical="center" wrapText="1"/>
    </xf>
    <xf numFmtId="165" fontId="7" fillId="4" borderId="17" xfId="1"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7" fillId="2" borderId="21" xfId="0" applyFont="1" applyFill="1" applyBorder="1" applyAlignment="1">
      <alignment horizontal="center" vertical="center" wrapText="1"/>
    </xf>
    <xf numFmtId="164" fontId="7" fillId="0" borderId="21" xfId="1" applyNumberFormat="1" applyFont="1" applyBorder="1" applyAlignment="1">
      <alignment horizontal="center" vertical="center" wrapText="1"/>
    </xf>
    <xf numFmtId="0" fontId="7" fillId="0" borderId="21" xfId="0" applyFont="1" applyBorder="1" applyAlignment="1">
      <alignment vertical="center" wrapText="1"/>
    </xf>
    <xf numFmtId="2" fontId="8" fillId="0" borderId="21" xfId="0" applyNumberFormat="1" applyFont="1" applyBorder="1" applyAlignment="1">
      <alignment horizontal="center" vertical="center" wrapText="1"/>
    </xf>
    <xf numFmtId="0" fontId="7" fillId="3" borderId="21" xfId="0" applyFont="1" applyFill="1" applyBorder="1" applyAlignment="1">
      <alignment horizontal="center" vertical="center" wrapText="1"/>
    </xf>
    <xf numFmtId="165" fontId="7" fillId="4" borderId="11" xfId="1"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0" xfId="0" applyFont="1" applyBorder="1" applyAlignment="1">
      <alignment vertical="center" wrapText="1"/>
    </xf>
    <xf numFmtId="0" fontId="1" fillId="0" borderId="21" xfId="0" applyFont="1" applyBorder="1" applyAlignment="1">
      <alignment horizontal="left" vertical="center" wrapText="1"/>
    </xf>
    <xf numFmtId="0" fontId="3" fillId="0" borderId="21" xfId="0" applyFont="1" applyBorder="1" applyAlignment="1">
      <alignment horizontal="center" vertical="center" wrapText="1"/>
    </xf>
    <xf numFmtId="164" fontId="7" fillId="0" borderId="10" xfId="1" applyNumberFormat="1" applyFont="1" applyBorder="1" applyAlignment="1">
      <alignment horizontal="center" vertical="center" wrapText="1"/>
    </xf>
    <xf numFmtId="165" fontId="7" fillId="4" borderId="24" xfId="1" applyNumberFormat="1" applyFont="1" applyFill="1" applyBorder="1" applyAlignment="1">
      <alignment horizontal="center" vertical="center" wrapText="1"/>
    </xf>
    <xf numFmtId="0" fontId="8" fillId="2" borderId="2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16" xfId="0" applyFont="1" applyFill="1" applyBorder="1" applyAlignment="1">
      <alignment horizontal="center" vertical="center" wrapText="1"/>
    </xf>
    <xf numFmtId="0" fontId="7"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0" xfId="0" applyFont="1" applyBorder="1" applyAlignment="1">
      <alignment horizontal="left" vertical="center" wrapText="1"/>
    </xf>
    <xf numFmtId="0" fontId="7" fillId="0" borderId="20" xfId="0" applyFont="1" applyBorder="1" applyAlignment="1">
      <alignment vertical="center" wrapText="1"/>
    </xf>
    <xf numFmtId="0" fontId="1" fillId="0" borderId="20" xfId="0" applyFont="1" applyBorder="1" applyAlignment="1">
      <alignment horizontal="left" vertical="center" wrapText="1"/>
    </xf>
    <xf numFmtId="0" fontId="3" fillId="0" borderId="20" xfId="0" applyFont="1" applyBorder="1" applyAlignment="1">
      <alignment horizontal="center" vertical="center" wrapText="1"/>
    </xf>
    <xf numFmtId="0" fontId="8" fillId="2" borderId="20" xfId="0" applyFont="1" applyFill="1" applyBorder="1" applyAlignment="1">
      <alignment horizontal="center" vertical="center" wrapText="1"/>
    </xf>
    <xf numFmtId="164" fontId="7" fillId="0" borderId="20" xfId="1" applyNumberFormat="1" applyFont="1" applyBorder="1" applyAlignment="1">
      <alignment horizontal="center" vertical="center" wrapText="1"/>
    </xf>
    <xf numFmtId="164" fontId="7" fillId="0" borderId="20" xfId="1" applyNumberFormat="1" applyFont="1" applyBorder="1" applyAlignment="1">
      <alignment vertical="center" wrapText="1"/>
    </xf>
    <xf numFmtId="2" fontId="8" fillId="0" borderId="20" xfId="0" applyNumberFormat="1" applyFont="1" applyBorder="1" applyAlignment="1">
      <alignment horizontal="center" vertical="center" wrapText="1"/>
    </xf>
    <xf numFmtId="0" fontId="7" fillId="3" borderId="20" xfId="0" applyFont="1" applyFill="1" applyBorder="1" applyAlignment="1">
      <alignment horizontal="center" vertical="center" wrapText="1"/>
    </xf>
    <xf numFmtId="165" fontId="7" fillId="4" borderId="26" xfId="1" applyNumberFormat="1"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7" xfId="0" applyFont="1" applyBorder="1" applyAlignment="1">
      <alignment horizontal="center" vertical="center" wrapText="1"/>
    </xf>
    <xf numFmtId="0" fontId="7" fillId="0" borderId="1" xfId="0" applyFont="1" applyBorder="1" applyAlignment="1" applyProtection="1">
      <alignment vertical="top" wrapText="1"/>
      <protection locked="0"/>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left" vertical="center"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6"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6" xfId="0" applyFont="1" applyBorder="1" applyAlignment="1">
      <alignment horizontal="center" vertical="center" wrapText="1"/>
    </xf>
    <xf numFmtId="0" fontId="1" fillId="0" borderId="21"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wrapText="1"/>
    </xf>
    <xf numFmtId="0" fontId="8" fillId="2" borderId="2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6" xfId="0" applyFont="1" applyFill="1" applyBorder="1" applyAlignment="1">
      <alignment horizontal="center" vertical="center" wrapText="1"/>
    </xf>
    <xf numFmtId="164" fontId="7" fillId="0" borderId="21" xfId="1" applyNumberFormat="1" applyFont="1" applyBorder="1" applyAlignment="1">
      <alignment horizontal="center" vertical="center" wrapText="1"/>
    </xf>
    <xf numFmtId="164" fontId="7" fillId="0" borderId="13" xfId="1" applyNumberFormat="1" applyFont="1" applyBorder="1" applyAlignment="1">
      <alignment horizontal="center" vertical="center" wrapText="1"/>
    </xf>
    <xf numFmtId="164" fontId="7" fillId="0" borderId="16" xfId="1" applyNumberFormat="1" applyFont="1" applyBorder="1" applyAlignment="1">
      <alignment horizontal="center" vertical="center" wrapText="1"/>
    </xf>
    <xf numFmtId="0" fontId="8" fillId="0" borderId="21" xfId="0" applyFont="1" applyBorder="1" applyAlignment="1">
      <alignment horizontal="left" vertical="center" wrapText="1"/>
    </xf>
    <xf numFmtId="0" fontId="8" fillId="0" borderId="13" xfId="0" applyFont="1" applyBorder="1" applyAlignment="1">
      <alignment horizontal="left" vertical="center" wrapText="1"/>
    </xf>
    <xf numFmtId="0" fontId="8" fillId="0" borderId="16" xfId="0" applyFont="1" applyBorder="1" applyAlignment="1">
      <alignment horizontal="left" vertical="center" wrapText="1"/>
    </xf>
    <xf numFmtId="0" fontId="7" fillId="0" borderId="21" xfId="0" applyFont="1" applyBorder="1" applyAlignment="1">
      <alignment horizontal="left" vertical="center" wrapText="1"/>
    </xf>
    <xf numFmtId="0" fontId="7" fillId="0" borderId="13" xfId="0" applyFont="1" applyBorder="1" applyAlignment="1">
      <alignment horizontal="left" vertical="center" wrapText="1"/>
    </xf>
    <xf numFmtId="164" fontId="7" fillId="0" borderId="13" xfId="1"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2" xfId="0" applyFont="1" applyFill="1" applyBorder="1" applyAlignment="1">
      <alignment horizontal="center" vertical="center" wrapText="1"/>
    </xf>
    <xf numFmtId="164" fontId="7" fillId="0" borderId="21" xfId="1" applyNumberFormat="1" applyFont="1" applyFill="1" applyBorder="1" applyAlignment="1">
      <alignment horizontal="center" vertical="center" wrapText="1"/>
    </xf>
    <xf numFmtId="0" fontId="3" fillId="0" borderId="0" xfId="0" applyFont="1" applyAlignment="1">
      <alignment horizontal="left" vertical="center"/>
    </xf>
  </cellXfs>
  <cellStyles count="2">
    <cellStyle name="Normal" xfId="0" builtinId="0"/>
    <cellStyle name="Percent" xfId="1" builtinId="5"/>
  </cellStyles>
  <dxfs count="2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zoomScale="70" zoomScaleNormal="70" workbookViewId="0">
      <selection activeCell="A2" sqref="A2"/>
    </sheetView>
  </sheetViews>
  <sheetFormatPr defaultColWidth="8.90625" defaultRowHeight="15.5" x14ac:dyDescent="0.35"/>
  <cols>
    <col min="1" max="1" width="9.453125" style="12" customWidth="1"/>
    <col min="2" max="2" width="18.453125" style="13" customWidth="1"/>
    <col min="3" max="3" width="33.36328125" style="2" customWidth="1"/>
    <col min="4" max="4" width="23.08984375" style="2" customWidth="1"/>
    <col min="5" max="5" width="13.6328125" style="2" customWidth="1"/>
    <col min="6" max="6" width="45.6328125" style="20" customWidth="1"/>
    <col min="7" max="11" width="27.08984375" style="14" customWidth="1"/>
    <col min="12" max="16384" width="8.90625" style="2"/>
  </cols>
  <sheetData>
    <row r="1" spans="1:12" x14ac:dyDescent="0.35">
      <c r="A1" s="127" t="s">
        <v>133</v>
      </c>
    </row>
    <row r="3" spans="1:12" ht="29.15" customHeight="1" x14ac:dyDescent="0.35">
      <c r="A3" s="87" t="s">
        <v>14</v>
      </c>
      <c r="B3" s="87" t="s">
        <v>2</v>
      </c>
      <c r="C3" s="87" t="s">
        <v>0</v>
      </c>
      <c r="D3" s="87" t="s">
        <v>16</v>
      </c>
      <c r="E3" s="87" t="s">
        <v>129</v>
      </c>
      <c r="F3" s="87"/>
      <c r="G3" s="86" t="s">
        <v>18</v>
      </c>
      <c r="H3" s="86"/>
      <c r="I3" s="86"/>
      <c r="J3" s="86"/>
      <c r="K3" s="86"/>
    </row>
    <row r="4" spans="1:12" x14ac:dyDescent="0.35">
      <c r="A4" s="87"/>
      <c r="B4" s="87"/>
      <c r="C4" s="87"/>
      <c r="D4" s="87"/>
      <c r="E4" s="22" t="s">
        <v>17</v>
      </c>
      <c r="F4" s="15" t="s">
        <v>1</v>
      </c>
      <c r="G4" s="21">
        <v>4</v>
      </c>
      <c r="H4" s="21">
        <v>3</v>
      </c>
      <c r="I4" s="21">
        <v>2</v>
      </c>
      <c r="J4" s="21">
        <v>1</v>
      </c>
      <c r="K4" s="21">
        <v>0</v>
      </c>
    </row>
    <row r="5" spans="1:12" ht="93" x14ac:dyDescent="0.35">
      <c r="A5" s="22">
        <v>1</v>
      </c>
      <c r="B5" s="91" t="s">
        <v>7</v>
      </c>
      <c r="C5" s="3" t="s">
        <v>99</v>
      </c>
      <c r="D5" s="23"/>
      <c r="E5" s="22" t="s">
        <v>15</v>
      </c>
      <c r="F5" s="4" t="s">
        <v>70</v>
      </c>
      <c r="G5" s="5" t="s">
        <v>101</v>
      </c>
      <c r="H5" s="5" t="s">
        <v>102</v>
      </c>
      <c r="I5" s="5" t="s">
        <v>103</v>
      </c>
      <c r="J5" s="5" t="s">
        <v>104</v>
      </c>
      <c r="K5" s="5" t="s">
        <v>105</v>
      </c>
    </row>
    <row r="6" spans="1:12" ht="164.4" customHeight="1" x14ac:dyDescent="0.35">
      <c r="A6" s="22">
        <f>A5+1</f>
        <v>2</v>
      </c>
      <c r="B6" s="91"/>
      <c r="C6" s="3" t="s">
        <v>3</v>
      </c>
      <c r="D6" s="23"/>
      <c r="E6" s="22" t="s">
        <v>15</v>
      </c>
      <c r="F6" s="16" t="s">
        <v>106</v>
      </c>
      <c r="G6" s="6" t="s">
        <v>107</v>
      </c>
      <c r="H6" s="6" t="s">
        <v>108</v>
      </c>
      <c r="I6" s="6" t="s">
        <v>109</v>
      </c>
      <c r="J6" s="6" t="s">
        <v>71</v>
      </c>
      <c r="K6" s="6" t="s">
        <v>72</v>
      </c>
    </row>
    <row r="7" spans="1:12" ht="182.15" customHeight="1" x14ac:dyDescent="0.35">
      <c r="A7" s="22">
        <f t="shared" ref="A7:A21" si="0">A6+1</f>
        <v>3</v>
      </c>
      <c r="B7" s="91"/>
      <c r="C7" s="3" t="s">
        <v>4</v>
      </c>
      <c r="D7" s="23"/>
      <c r="E7" s="22" t="s">
        <v>15</v>
      </c>
      <c r="F7" s="17" t="s">
        <v>111</v>
      </c>
      <c r="G7" s="6" t="s">
        <v>110</v>
      </c>
      <c r="H7" s="6" t="s">
        <v>112</v>
      </c>
      <c r="I7" s="85" t="s">
        <v>130</v>
      </c>
      <c r="J7" s="6" t="s">
        <v>61</v>
      </c>
      <c r="K7" s="6" t="s">
        <v>80</v>
      </c>
    </row>
    <row r="8" spans="1:12" ht="70.5" customHeight="1" x14ac:dyDescent="0.35">
      <c r="A8" s="22">
        <f t="shared" si="0"/>
        <v>4</v>
      </c>
      <c r="B8" s="91"/>
      <c r="C8" s="3" t="s">
        <v>123</v>
      </c>
      <c r="D8" s="23"/>
      <c r="E8" s="22" t="s">
        <v>15</v>
      </c>
      <c r="F8" s="16" t="s">
        <v>96</v>
      </c>
      <c r="G8" s="6" t="s">
        <v>24</v>
      </c>
      <c r="H8" s="6" t="s">
        <v>31</v>
      </c>
      <c r="I8" s="6" t="s">
        <v>32</v>
      </c>
      <c r="J8" s="6" t="s">
        <v>33</v>
      </c>
      <c r="K8" s="6" t="s">
        <v>73</v>
      </c>
    </row>
    <row r="9" spans="1:12" ht="300.64999999999998" customHeight="1" x14ac:dyDescent="0.35">
      <c r="A9" s="22">
        <f t="shared" si="0"/>
        <v>5</v>
      </c>
      <c r="B9" s="91"/>
      <c r="C9" s="3" t="s">
        <v>5</v>
      </c>
      <c r="D9" s="23"/>
      <c r="E9" s="22" t="s">
        <v>15</v>
      </c>
      <c r="F9" s="16" t="s">
        <v>59</v>
      </c>
      <c r="G9" s="4" t="s">
        <v>81</v>
      </c>
      <c r="H9" s="4" t="s">
        <v>62</v>
      </c>
      <c r="I9" s="5" t="s">
        <v>63</v>
      </c>
      <c r="J9" s="5" t="s">
        <v>82</v>
      </c>
      <c r="K9" s="5" t="s">
        <v>34</v>
      </c>
    </row>
    <row r="10" spans="1:12" ht="305.14999999999998" customHeight="1" x14ac:dyDescent="0.35">
      <c r="A10" s="22">
        <f t="shared" si="0"/>
        <v>6</v>
      </c>
      <c r="B10" s="23" t="s">
        <v>8</v>
      </c>
      <c r="C10" s="3" t="s">
        <v>6</v>
      </c>
      <c r="D10" s="23"/>
      <c r="E10" s="22" t="s">
        <v>15</v>
      </c>
      <c r="F10" s="16" t="s">
        <v>65</v>
      </c>
      <c r="G10" s="4" t="s">
        <v>113</v>
      </c>
      <c r="H10" s="4" t="s">
        <v>114</v>
      </c>
      <c r="I10" s="4" t="s">
        <v>115</v>
      </c>
      <c r="J10" s="92" t="s">
        <v>35</v>
      </c>
      <c r="K10" s="93"/>
    </row>
    <row r="11" spans="1:12" ht="143.4" customHeight="1" x14ac:dyDescent="0.35">
      <c r="A11" s="22">
        <f t="shared" si="0"/>
        <v>7</v>
      </c>
      <c r="B11" s="87" t="s">
        <v>9</v>
      </c>
      <c r="C11" s="94" t="s">
        <v>10</v>
      </c>
      <c r="D11" s="3" t="s">
        <v>95</v>
      </c>
      <c r="E11" s="22" t="s">
        <v>15</v>
      </c>
      <c r="F11" s="16" t="s">
        <v>64</v>
      </c>
      <c r="G11" s="5" t="s">
        <v>69</v>
      </c>
      <c r="H11" s="5" t="s">
        <v>68</v>
      </c>
      <c r="I11" s="5" t="s">
        <v>67</v>
      </c>
      <c r="J11" s="5" t="s">
        <v>66</v>
      </c>
      <c r="K11" s="5" t="s">
        <v>83</v>
      </c>
      <c r="L11" s="11"/>
    </row>
    <row r="12" spans="1:12" ht="97.5" customHeight="1" x14ac:dyDescent="0.35">
      <c r="A12" s="22">
        <f t="shared" si="0"/>
        <v>8</v>
      </c>
      <c r="B12" s="87"/>
      <c r="C12" s="94"/>
      <c r="D12" s="3" t="s">
        <v>131</v>
      </c>
      <c r="E12" s="22" t="s">
        <v>15</v>
      </c>
      <c r="F12" s="16" t="s">
        <v>132</v>
      </c>
      <c r="G12" s="7" t="s">
        <v>25</v>
      </c>
      <c r="H12" s="7" t="s">
        <v>26</v>
      </c>
      <c r="I12" s="7" t="s">
        <v>27</v>
      </c>
      <c r="J12" s="7" t="s">
        <v>28</v>
      </c>
      <c r="K12" s="7" t="s">
        <v>84</v>
      </c>
    </row>
    <row r="13" spans="1:12" ht="143.15" customHeight="1" x14ac:dyDescent="0.35">
      <c r="A13" s="22">
        <f t="shared" si="0"/>
        <v>9</v>
      </c>
      <c r="B13" s="87"/>
      <c r="C13" s="3" t="s">
        <v>124</v>
      </c>
      <c r="D13" s="3"/>
      <c r="E13" s="22" t="s">
        <v>15</v>
      </c>
      <c r="F13" s="16" t="s">
        <v>97</v>
      </c>
      <c r="G13" s="4" t="s">
        <v>75</v>
      </c>
      <c r="H13" s="4" t="s">
        <v>76</v>
      </c>
      <c r="I13" s="4" t="s">
        <v>77</v>
      </c>
      <c r="J13" s="4" t="s">
        <v>78</v>
      </c>
      <c r="K13" s="4" t="s">
        <v>79</v>
      </c>
    </row>
    <row r="14" spans="1:12" ht="53.4" customHeight="1" x14ac:dyDescent="0.35">
      <c r="A14" s="88">
        <f t="shared" si="0"/>
        <v>10</v>
      </c>
      <c r="B14" s="87"/>
      <c r="C14" s="94" t="s">
        <v>11</v>
      </c>
      <c r="D14" s="98" t="s">
        <v>12</v>
      </c>
      <c r="E14" s="88" t="s">
        <v>15</v>
      </c>
      <c r="F14" s="16" t="s">
        <v>74</v>
      </c>
      <c r="G14" s="95" t="s">
        <v>36</v>
      </c>
      <c r="H14" s="96"/>
      <c r="I14" s="96"/>
      <c r="J14" s="96"/>
      <c r="K14" s="97"/>
    </row>
    <row r="15" spans="1:12" ht="50.4" customHeight="1" x14ac:dyDescent="0.35">
      <c r="A15" s="89"/>
      <c r="B15" s="87"/>
      <c r="C15" s="94"/>
      <c r="D15" s="99"/>
      <c r="E15" s="89"/>
      <c r="F15" s="16" t="s">
        <v>37</v>
      </c>
      <c r="G15" s="4" t="s">
        <v>116</v>
      </c>
      <c r="H15" s="4" t="s">
        <v>117</v>
      </c>
      <c r="I15" s="4" t="s">
        <v>118</v>
      </c>
      <c r="J15" s="4" t="s">
        <v>119</v>
      </c>
      <c r="K15" s="4" t="s">
        <v>30</v>
      </c>
    </row>
    <row r="16" spans="1:12" ht="36" customHeight="1" x14ac:dyDescent="0.35">
      <c r="A16" s="89"/>
      <c r="B16" s="87"/>
      <c r="C16" s="94"/>
      <c r="D16" s="99"/>
      <c r="E16" s="89"/>
      <c r="F16" s="16" t="s">
        <v>38</v>
      </c>
      <c r="G16" s="4" t="s">
        <v>39</v>
      </c>
      <c r="H16" s="4" t="s">
        <v>40</v>
      </c>
      <c r="I16" s="4" t="s">
        <v>41</v>
      </c>
      <c r="J16" s="4" t="s">
        <v>42</v>
      </c>
      <c r="K16" s="4" t="s">
        <v>30</v>
      </c>
    </row>
    <row r="17" spans="1:11" ht="36.9" customHeight="1" x14ac:dyDescent="0.35">
      <c r="A17" s="89"/>
      <c r="B17" s="87"/>
      <c r="C17" s="94"/>
      <c r="D17" s="99"/>
      <c r="E17" s="89"/>
      <c r="F17" s="16" t="s">
        <v>43</v>
      </c>
      <c r="G17" s="4" t="s">
        <v>44</v>
      </c>
      <c r="H17" s="4" t="s">
        <v>45</v>
      </c>
      <c r="I17" s="4" t="s">
        <v>46</v>
      </c>
      <c r="J17" s="4" t="s">
        <v>47</v>
      </c>
      <c r="K17" s="4" t="s">
        <v>30</v>
      </c>
    </row>
    <row r="18" spans="1:11" ht="66.900000000000006" customHeight="1" x14ac:dyDescent="0.35">
      <c r="A18" s="90"/>
      <c r="B18" s="87"/>
      <c r="C18" s="94"/>
      <c r="D18" s="100"/>
      <c r="E18" s="90"/>
      <c r="F18" s="16" t="s">
        <v>48</v>
      </c>
      <c r="G18" s="4" t="s">
        <v>49</v>
      </c>
      <c r="H18" s="4" t="s">
        <v>50</v>
      </c>
      <c r="I18" s="4" t="s">
        <v>51</v>
      </c>
      <c r="J18" s="4" t="s">
        <v>52</v>
      </c>
      <c r="K18" s="4" t="s">
        <v>30</v>
      </c>
    </row>
    <row r="19" spans="1:11" ht="147.65" customHeight="1" x14ac:dyDescent="0.35">
      <c r="A19" s="22">
        <f>A14+1</f>
        <v>11</v>
      </c>
      <c r="B19" s="87"/>
      <c r="C19" s="94"/>
      <c r="D19" s="3" t="s">
        <v>23</v>
      </c>
      <c r="E19" s="22" t="s">
        <v>15</v>
      </c>
      <c r="F19" s="16" t="s">
        <v>85</v>
      </c>
      <c r="G19" s="8" t="s">
        <v>86</v>
      </c>
      <c r="H19" s="8" t="s">
        <v>120</v>
      </c>
      <c r="I19" s="8" t="s">
        <v>53</v>
      </c>
      <c r="J19" s="8" t="s">
        <v>29</v>
      </c>
      <c r="K19" s="6" t="s">
        <v>30</v>
      </c>
    </row>
    <row r="20" spans="1:11" ht="99.65" customHeight="1" x14ac:dyDescent="0.35">
      <c r="A20" s="22">
        <f t="shared" si="0"/>
        <v>12</v>
      </c>
      <c r="B20" s="87"/>
      <c r="C20" s="94"/>
      <c r="D20" s="3" t="s">
        <v>100</v>
      </c>
      <c r="E20" s="22" t="s">
        <v>15</v>
      </c>
      <c r="F20" s="16" t="s">
        <v>87</v>
      </c>
      <c r="G20" s="8" t="s">
        <v>93</v>
      </c>
      <c r="H20" s="8" t="s">
        <v>94</v>
      </c>
      <c r="I20" s="8" t="s">
        <v>54</v>
      </c>
      <c r="J20" s="8" t="s">
        <v>88</v>
      </c>
      <c r="K20" s="8" t="s">
        <v>55</v>
      </c>
    </row>
    <row r="21" spans="1:11" ht="128.4" customHeight="1" x14ac:dyDescent="0.35">
      <c r="A21" s="22">
        <f t="shared" si="0"/>
        <v>13</v>
      </c>
      <c r="B21" s="87"/>
      <c r="C21" s="3" t="s">
        <v>13</v>
      </c>
      <c r="D21" s="3"/>
      <c r="E21" s="22" t="s">
        <v>15</v>
      </c>
      <c r="F21" s="16" t="s">
        <v>56</v>
      </c>
      <c r="G21" s="4" t="s">
        <v>89</v>
      </c>
      <c r="H21" s="4" t="s">
        <v>90</v>
      </c>
      <c r="I21" s="4" t="s">
        <v>91</v>
      </c>
      <c r="J21" s="4" t="s">
        <v>60</v>
      </c>
      <c r="K21" s="4" t="s">
        <v>57</v>
      </c>
    </row>
    <row r="22" spans="1:11" x14ac:dyDescent="0.35">
      <c r="C22" s="2" t="s">
        <v>58</v>
      </c>
      <c r="E22" s="1"/>
      <c r="F22" s="18"/>
      <c r="G22" s="9"/>
    </row>
    <row r="23" spans="1:11" x14ac:dyDescent="0.35">
      <c r="C23" s="10" t="s">
        <v>121</v>
      </c>
      <c r="D23" s="10"/>
      <c r="E23" s="10"/>
      <c r="F23" s="19"/>
      <c r="G23" s="10"/>
    </row>
    <row r="24" spans="1:11" x14ac:dyDescent="0.35">
      <c r="C24" s="2" t="s">
        <v>92</v>
      </c>
      <c r="E24" s="1"/>
      <c r="F24" s="18"/>
      <c r="G24" s="9"/>
    </row>
    <row r="25" spans="1:11" x14ac:dyDescent="0.35">
      <c r="C25" s="10" t="s">
        <v>122</v>
      </c>
      <c r="E25" s="1"/>
      <c r="F25" s="18"/>
      <c r="G25" s="9"/>
    </row>
  </sheetData>
  <mergeCells count="15">
    <mergeCell ref="A14:A18"/>
    <mergeCell ref="B5:B9"/>
    <mergeCell ref="J10:K10"/>
    <mergeCell ref="B11:B21"/>
    <mergeCell ref="C11:C12"/>
    <mergeCell ref="C14:C20"/>
    <mergeCell ref="G14:K14"/>
    <mergeCell ref="D14:D18"/>
    <mergeCell ref="E14:E18"/>
    <mergeCell ref="G3:K3"/>
    <mergeCell ref="A3:A4"/>
    <mergeCell ref="B3:B4"/>
    <mergeCell ref="C3:C4"/>
    <mergeCell ref="D3:D4"/>
    <mergeCell ref="E3:F3"/>
  </mergeCells>
  <conditionalFormatting sqref="B5 E4:F4 B3:D3 E12:E14 E5:E10 E19:E21">
    <cfRule type="cellIs" dxfId="21" priority="13" operator="equal">
      <formula>"Tidak dinilai"</formula>
    </cfRule>
  </conditionalFormatting>
  <conditionalFormatting sqref="D6">
    <cfRule type="cellIs" dxfId="20" priority="11" operator="equal">
      <formula>"Tidak dinilai"</formula>
    </cfRule>
  </conditionalFormatting>
  <conditionalFormatting sqref="D5">
    <cfRule type="cellIs" dxfId="19" priority="12" operator="equal">
      <formula>"Tidak dinilai"</formula>
    </cfRule>
  </conditionalFormatting>
  <conditionalFormatting sqref="D10">
    <cfRule type="cellIs" dxfId="18" priority="6" operator="equal">
      <formula>"Tidak dinilai"</formula>
    </cfRule>
  </conditionalFormatting>
  <conditionalFormatting sqref="D8">
    <cfRule type="cellIs" dxfId="17" priority="9" operator="equal">
      <formula>"Tidak dinilai"</formula>
    </cfRule>
  </conditionalFormatting>
  <conditionalFormatting sqref="D7">
    <cfRule type="cellIs" dxfId="16" priority="10" operator="equal">
      <formula>"Tidak dinilai"</formula>
    </cfRule>
  </conditionalFormatting>
  <conditionalFormatting sqref="D9">
    <cfRule type="cellIs" dxfId="15" priority="8" operator="equal">
      <formula>"Tidak dinilai"</formula>
    </cfRule>
  </conditionalFormatting>
  <conditionalFormatting sqref="A3">
    <cfRule type="cellIs" dxfId="14" priority="5" operator="equal">
      <formula>"Tidak dinilai"</formula>
    </cfRule>
  </conditionalFormatting>
  <conditionalFormatting sqref="G4:K4">
    <cfRule type="cellIs" dxfId="13" priority="4" operator="equal">
      <formula>"Tidak dinilai"</formula>
    </cfRule>
  </conditionalFormatting>
  <conditionalFormatting sqref="E11">
    <cfRule type="cellIs" dxfId="12" priority="1" operator="equal">
      <formula>"Tidak dinilai"</formula>
    </cfRule>
  </conditionalFormatting>
  <dataValidations count="1">
    <dataValidation type="list" allowBlank="1" showInputMessage="1" showErrorMessage="1" sqref="E5:E14 E19:E21">
      <formula1>"Diminta, Tidak Diminta"</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O19"/>
  <sheetViews>
    <sheetView zoomScale="70" zoomScaleNormal="70" workbookViewId="0">
      <selection activeCell="C12" sqref="C12:C14"/>
    </sheetView>
  </sheetViews>
  <sheetFormatPr defaultColWidth="8.90625" defaultRowHeight="15.5" x14ac:dyDescent="0.35"/>
  <cols>
    <col min="1" max="1" width="9.453125" style="26" customWidth="1"/>
    <col min="2" max="2" width="18.453125" style="27" customWidth="1"/>
    <col min="3" max="3" width="33.36328125" style="24" customWidth="1"/>
    <col min="4" max="4" width="42.453125" style="24" customWidth="1"/>
    <col min="5" max="5" width="15.54296875" style="24" customWidth="1"/>
    <col min="6" max="6" width="10.08984375" style="24" customWidth="1"/>
    <col min="7" max="7" width="7.36328125" style="24" customWidth="1"/>
    <col min="8" max="8" width="7.54296875" style="24" customWidth="1"/>
    <col min="9" max="10" width="7.453125" style="27" customWidth="1"/>
    <col min="11" max="12" width="9" style="24" customWidth="1"/>
    <col min="13" max="13" width="12.453125" style="24" bestFit="1" customWidth="1"/>
    <col min="14" max="14" width="8.90625" style="24"/>
    <col min="15" max="15" width="9.90625" style="24" customWidth="1"/>
    <col min="16" max="16384" width="8.90625" style="24"/>
  </cols>
  <sheetData>
    <row r="1" spans="1:15" ht="29.15" customHeight="1" x14ac:dyDescent="0.35">
      <c r="A1" s="102" t="s">
        <v>14</v>
      </c>
      <c r="B1" s="104" t="s">
        <v>2</v>
      </c>
      <c r="C1" s="104" t="s">
        <v>0</v>
      </c>
      <c r="D1" s="104" t="s">
        <v>16</v>
      </c>
      <c r="E1" s="104" t="s">
        <v>125</v>
      </c>
      <c r="F1" s="104" t="s">
        <v>98</v>
      </c>
      <c r="G1" s="104" t="s">
        <v>19</v>
      </c>
      <c r="H1" s="104"/>
      <c r="I1" s="104" t="s">
        <v>20</v>
      </c>
      <c r="J1" s="104"/>
      <c r="K1" s="104" t="s">
        <v>21</v>
      </c>
      <c r="L1" s="104"/>
      <c r="M1" s="107" t="s">
        <v>22</v>
      </c>
      <c r="N1" s="104" t="s">
        <v>127</v>
      </c>
      <c r="O1" s="124" t="s">
        <v>128</v>
      </c>
    </row>
    <row r="2" spans="1:15" ht="8.4" customHeight="1" thickBot="1" x14ac:dyDescent="0.4">
      <c r="A2" s="103"/>
      <c r="B2" s="105"/>
      <c r="C2" s="106"/>
      <c r="D2" s="105"/>
      <c r="E2" s="105"/>
      <c r="F2" s="106"/>
      <c r="G2" s="105"/>
      <c r="H2" s="105"/>
      <c r="I2" s="105"/>
      <c r="J2" s="105"/>
      <c r="K2" s="106"/>
      <c r="L2" s="106"/>
      <c r="M2" s="108"/>
      <c r="N2" s="105"/>
      <c r="O2" s="125"/>
    </row>
    <row r="3" spans="1:15" x14ac:dyDescent="0.35">
      <c r="A3" s="60">
        <v>1</v>
      </c>
      <c r="B3" s="109" t="str">
        <f>'Sarjana Penambahan pada PTS-PTN'!B5</f>
        <v>1.  Kurikulum</v>
      </c>
      <c r="C3" s="61" t="str">
        <f>'Sarjana Penambahan pada PTS-PTN'!C5</f>
        <v>1.1  Keunggulan Program Studi.</v>
      </c>
      <c r="D3" s="62"/>
      <c r="E3" s="63" t="s">
        <v>126</v>
      </c>
      <c r="F3" s="50">
        <v>2</v>
      </c>
      <c r="G3" s="112">
        <v>5</v>
      </c>
      <c r="H3" s="115">
        <f>G3/$G$16</f>
        <v>0.45454545454545453</v>
      </c>
      <c r="I3" s="51">
        <v>4</v>
      </c>
      <c r="J3" s="52">
        <f>I3/(SUM($I$3:$I$7))</f>
        <v>0.21052631578947367</v>
      </c>
      <c r="K3" s="61"/>
      <c r="L3" s="64"/>
      <c r="M3" s="54">
        <f>H3*J3*100</f>
        <v>9.5693779904306204</v>
      </c>
      <c r="N3" s="55">
        <v>2</v>
      </c>
      <c r="O3" s="56">
        <f>M3*N3</f>
        <v>19.138755980861241</v>
      </c>
    </row>
    <row r="4" spans="1:15" x14ac:dyDescent="0.35">
      <c r="A4" s="57">
        <f>A3+1</f>
        <v>2</v>
      </c>
      <c r="B4" s="110"/>
      <c r="C4" s="37" t="str">
        <f>'Sarjana Penambahan pada PTS-PTN'!C6</f>
        <v>1.2  Profil Lulusan Program Studi.</v>
      </c>
      <c r="D4" s="33"/>
      <c r="E4" s="34" t="s">
        <v>126</v>
      </c>
      <c r="F4" s="34">
        <v>2</v>
      </c>
      <c r="G4" s="113"/>
      <c r="H4" s="116"/>
      <c r="I4" s="35">
        <v>3</v>
      </c>
      <c r="J4" s="36">
        <f>I4/(SUM($I$3:$I$7))</f>
        <v>0.15789473684210525</v>
      </c>
      <c r="K4" s="37"/>
      <c r="L4" s="36"/>
      <c r="M4" s="38">
        <f>H3*J4*100</f>
        <v>7.1770334928229662</v>
      </c>
      <c r="N4" s="39">
        <v>2</v>
      </c>
      <c r="O4" s="40">
        <f t="shared" ref="O4:O15" si="0">M4*N4</f>
        <v>14.354066985645932</v>
      </c>
    </row>
    <row r="5" spans="1:15" x14ac:dyDescent="0.35">
      <c r="A5" s="57">
        <f t="shared" ref="A5:A15" si="1">A4+1</f>
        <v>3</v>
      </c>
      <c r="B5" s="110"/>
      <c r="C5" s="37" t="str">
        <f>'Sarjana Penambahan pada PTS-PTN'!C7</f>
        <v>1.3  Capaian Pembelajaran</v>
      </c>
      <c r="D5" s="33"/>
      <c r="E5" s="34" t="s">
        <v>126</v>
      </c>
      <c r="F5" s="34">
        <v>2</v>
      </c>
      <c r="G5" s="113"/>
      <c r="H5" s="116"/>
      <c r="I5" s="35">
        <v>3</v>
      </c>
      <c r="J5" s="36">
        <f>I5/(SUM($I$3:$I$7))</f>
        <v>0.15789473684210525</v>
      </c>
      <c r="K5" s="37"/>
      <c r="L5" s="36"/>
      <c r="M5" s="38">
        <f>H3*J5*100</f>
        <v>7.1770334928229662</v>
      </c>
      <c r="N5" s="39">
        <v>2</v>
      </c>
      <c r="O5" s="40">
        <f t="shared" si="0"/>
        <v>14.354066985645932</v>
      </c>
    </row>
    <row r="6" spans="1:15" ht="33" customHeight="1" x14ac:dyDescent="0.35">
      <c r="A6" s="57">
        <f t="shared" si="1"/>
        <v>4</v>
      </c>
      <c r="B6" s="110"/>
      <c r="C6" s="37" t="str">
        <f>'Sarjana Penambahan pada PTS-PTN'!C8</f>
        <v>1.4  Struktur kurikulum/Susunan Mata Kuliah</v>
      </c>
      <c r="D6" s="33"/>
      <c r="E6" s="34" t="s">
        <v>126</v>
      </c>
      <c r="F6" s="34">
        <v>2</v>
      </c>
      <c r="G6" s="113"/>
      <c r="H6" s="116"/>
      <c r="I6" s="35">
        <v>5</v>
      </c>
      <c r="J6" s="36">
        <f>I6/(SUM($I$3:$I$7))</f>
        <v>0.26315789473684209</v>
      </c>
      <c r="K6" s="37"/>
      <c r="L6" s="36"/>
      <c r="M6" s="38">
        <f>H3*J6*100</f>
        <v>11.961722488038276</v>
      </c>
      <c r="N6" s="39">
        <v>2</v>
      </c>
      <c r="O6" s="40">
        <f t="shared" si="0"/>
        <v>23.923444976076553</v>
      </c>
    </row>
    <row r="7" spans="1:15" ht="31.5" thickBot="1" x14ac:dyDescent="0.4">
      <c r="A7" s="58">
        <f t="shared" si="1"/>
        <v>5</v>
      </c>
      <c r="B7" s="111"/>
      <c r="C7" s="44" t="str">
        <f>'Sarjana Penambahan pada PTS-PTN'!C9</f>
        <v>1.5  Rencana Pembelajaran Semester (RPS)</v>
      </c>
      <c r="D7" s="68"/>
      <c r="E7" s="69" t="s">
        <v>126</v>
      </c>
      <c r="F7" s="70">
        <v>2</v>
      </c>
      <c r="G7" s="114"/>
      <c r="H7" s="117"/>
      <c r="I7" s="67">
        <v>4</v>
      </c>
      <c r="J7" s="46">
        <f>I7/(SUM($I$3:$I$7))</f>
        <v>0.21052631578947367</v>
      </c>
      <c r="K7" s="44"/>
      <c r="L7" s="46"/>
      <c r="M7" s="47">
        <f>H3*J7*100</f>
        <v>9.5693779904306204</v>
      </c>
      <c r="N7" s="48">
        <v>2</v>
      </c>
      <c r="O7" s="49">
        <f t="shared" si="0"/>
        <v>19.138755980861241</v>
      </c>
    </row>
    <row r="8" spans="1:15" ht="31.5" thickBot="1" x14ac:dyDescent="0.4">
      <c r="A8" s="72">
        <f t="shared" si="1"/>
        <v>6</v>
      </c>
      <c r="B8" s="73" t="str">
        <f>'Sarjana Penambahan pada PTS-PTN'!B10</f>
        <v>2.  Dosen</v>
      </c>
      <c r="C8" s="74" t="str">
        <f>'Sarjana Penambahan pada PTS-PTN'!C10</f>
        <v>2.1  Calon dosen tetap pada program studi yang diusulkan</v>
      </c>
      <c r="D8" s="75"/>
      <c r="E8" s="76" t="s">
        <v>126</v>
      </c>
      <c r="F8" s="76">
        <v>2</v>
      </c>
      <c r="G8" s="77">
        <v>3</v>
      </c>
      <c r="H8" s="78">
        <f>G8/$G$16</f>
        <v>0.27272727272727271</v>
      </c>
      <c r="I8" s="74"/>
      <c r="J8" s="79"/>
      <c r="K8" s="74"/>
      <c r="L8" s="78"/>
      <c r="M8" s="80">
        <f>H8*100</f>
        <v>27.27272727272727</v>
      </c>
      <c r="N8" s="81">
        <v>2</v>
      </c>
      <c r="O8" s="82">
        <f t="shared" si="0"/>
        <v>54.54545454545454</v>
      </c>
    </row>
    <row r="9" spans="1:15" ht="31" x14ac:dyDescent="0.35">
      <c r="A9" s="59">
        <f t="shared" si="1"/>
        <v>7</v>
      </c>
      <c r="B9" s="118" t="str">
        <f>'Sarjana Penambahan pada PTS-PTN'!B11</f>
        <v>3.  Unit Pengelola Program Studi</v>
      </c>
      <c r="C9" s="121" t="str">
        <f>'Sarjana Penambahan pada PTS-PTN'!C11</f>
        <v xml:space="preserve">3.1  Organisasi dan Tata Kerja Unit Pengelola Program Studi.     </v>
      </c>
      <c r="D9" s="53" t="str">
        <f>'Sarjana Penambahan pada PTS-PTN'!D11</f>
        <v>3.1.1 Organisasi dan Tata Kerja Unit Pengelola Program Studi (UPPS)</v>
      </c>
      <c r="E9" s="53"/>
      <c r="F9" s="71">
        <v>2</v>
      </c>
      <c r="G9" s="112">
        <v>3</v>
      </c>
      <c r="H9" s="115">
        <f>G9/$G$16</f>
        <v>0.27272727272727271</v>
      </c>
      <c r="I9" s="112">
        <v>3</v>
      </c>
      <c r="J9" s="126">
        <f>I9/SUM($I$9:$I$15)</f>
        <v>0.21428571428571427</v>
      </c>
      <c r="K9" s="66">
        <v>3</v>
      </c>
      <c r="L9" s="52">
        <f>K9/SUM(K9:K10)</f>
        <v>0.375</v>
      </c>
      <c r="M9" s="54">
        <f>H9*J9*L9*100</f>
        <v>2.191558441558441</v>
      </c>
      <c r="N9" s="55">
        <v>2</v>
      </c>
      <c r="O9" s="65">
        <f t="shared" si="0"/>
        <v>4.3831168831168821</v>
      </c>
    </row>
    <row r="10" spans="1:15" ht="31" x14ac:dyDescent="0.35">
      <c r="A10" s="57">
        <f t="shared" si="1"/>
        <v>8</v>
      </c>
      <c r="B10" s="119"/>
      <c r="C10" s="122"/>
      <c r="D10" s="37" t="str">
        <f>'Sarjana Penambahan pada PTS-PTN'!D12</f>
        <v>3.1.2  Perwujudan Good Governance dengan Lima Pilar Tata Pamong</v>
      </c>
      <c r="E10" s="37"/>
      <c r="F10" s="42">
        <v>2</v>
      </c>
      <c r="G10" s="113"/>
      <c r="H10" s="116"/>
      <c r="I10" s="113"/>
      <c r="J10" s="123"/>
      <c r="K10" s="41">
        <v>5</v>
      </c>
      <c r="L10" s="36">
        <f>K10/SUM(K9:K10)</f>
        <v>0.625</v>
      </c>
      <c r="M10" s="38">
        <f>H9*J9*L10*100</f>
        <v>3.6525974025974017</v>
      </c>
      <c r="N10" s="39">
        <v>2</v>
      </c>
      <c r="O10" s="40">
        <f t="shared" si="0"/>
        <v>7.3051948051948035</v>
      </c>
    </row>
    <row r="11" spans="1:15" ht="31" x14ac:dyDescent="0.35">
      <c r="A11" s="57">
        <f t="shared" si="1"/>
        <v>9</v>
      </c>
      <c r="B11" s="119"/>
      <c r="C11" s="37" t="str">
        <f>'Sarjana Penambahan pada PTS-PTN'!C13</f>
        <v>3.2  Keterlaksanaan Sistem Penjaminan Mutu Internal</v>
      </c>
      <c r="D11" s="37"/>
      <c r="E11" s="37"/>
      <c r="F11" s="42">
        <v>2</v>
      </c>
      <c r="G11" s="113"/>
      <c r="H11" s="116"/>
      <c r="I11" s="41">
        <v>4</v>
      </c>
      <c r="J11" s="36">
        <f>I11/SUM($I$9:$I$15)</f>
        <v>0.2857142857142857</v>
      </c>
      <c r="K11" s="43"/>
      <c r="L11" s="36"/>
      <c r="M11" s="38">
        <f>H9*J11*100</f>
        <v>7.7922077922077904</v>
      </c>
      <c r="N11" s="39">
        <v>2</v>
      </c>
      <c r="O11" s="40">
        <f t="shared" si="0"/>
        <v>15.584415584415581</v>
      </c>
    </row>
    <row r="12" spans="1:15" ht="31" x14ac:dyDescent="0.35">
      <c r="A12" s="57">
        <f t="shared" si="1"/>
        <v>10</v>
      </c>
      <c r="B12" s="119"/>
      <c r="C12" s="122" t="str">
        <f>'Sarjana Penambahan pada PTS-PTN'!C14</f>
        <v xml:space="preserve">3.3  Sarana dan Prasarana.     </v>
      </c>
      <c r="D12" s="37" t="str">
        <f>'Sarjana Penambahan pada PTS-PTN'!D14</f>
        <v>3.3.1  Ruang kuliah, ruang kerja dosen, kantor dan perpustakaan</v>
      </c>
      <c r="E12" s="37"/>
      <c r="F12" s="42">
        <v>2</v>
      </c>
      <c r="G12" s="113"/>
      <c r="H12" s="116"/>
      <c r="I12" s="113">
        <v>5</v>
      </c>
      <c r="J12" s="123">
        <f>I12/SUM(I9:I15)</f>
        <v>0.35714285714285715</v>
      </c>
      <c r="K12" s="41">
        <v>3</v>
      </c>
      <c r="L12" s="36">
        <f>K12/SUM($K$12:$K$14)</f>
        <v>0.25</v>
      </c>
      <c r="M12" s="38">
        <f>H9*J12*L12*100</f>
        <v>2.4350649350649349</v>
      </c>
      <c r="N12" s="39">
        <v>2</v>
      </c>
      <c r="O12" s="40">
        <f t="shared" si="0"/>
        <v>4.8701298701298699</v>
      </c>
    </row>
    <row r="13" spans="1:15" ht="15.75" customHeight="1" x14ac:dyDescent="0.35">
      <c r="A13" s="57">
        <f t="shared" si="1"/>
        <v>11</v>
      </c>
      <c r="B13" s="119"/>
      <c r="C13" s="122"/>
      <c r="D13" s="37" t="str">
        <f>'Sarjana Penambahan pada PTS-PTN'!D19</f>
        <v>3.3.2  Ruang akademik khusus</v>
      </c>
      <c r="E13" s="37"/>
      <c r="F13" s="42">
        <v>2</v>
      </c>
      <c r="G13" s="113"/>
      <c r="H13" s="116"/>
      <c r="I13" s="113"/>
      <c r="J13" s="123"/>
      <c r="K13" s="41">
        <v>5</v>
      </c>
      <c r="L13" s="36">
        <f>K13/SUM($K$12:$K$14)</f>
        <v>0.41666666666666669</v>
      </c>
      <c r="M13" s="38">
        <f>H9*J12*L13*100</f>
        <v>4.0584415584415581</v>
      </c>
      <c r="N13" s="39">
        <v>2</v>
      </c>
      <c r="O13" s="40">
        <f t="shared" si="0"/>
        <v>8.1168831168831161</v>
      </c>
    </row>
    <row r="14" spans="1:15" ht="31" x14ac:dyDescent="0.35">
      <c r="A14" s="57">
        <f t="shared" si="1"/>
        <v>12</v>
      </c>
      <c r="B14" s="119"/>
      <c r="C14" s="122"/>
      <c r="D14" s="37" t="str">
        <f>'Sarjana Penambahan pada PTS-PTN'!D20</f>
        <v>3.3.3  Peralatan praktikum/praktik atau yang tujuan penggunaanya sejenis</v>
      </c>
      <c r="E14" s="37"/>
      <c r="F14" s="42">
        <v>2</v>
      </c>
      <c r="G14" s="113"/>
      <c r="H14" s="116"/>
      <c r="I14" s="113"/>
      <c r="J14" s="123"/>
      <c r="K14" s="41">
        <v>4</v>
      </c>
      <c r="L14" s="36">
        <f>K14/SUM($K$12:$K$14)</f>
        <v>0.33333333333333331</v>
      </c>
      <c r="M14" s="38">
        <f>H9*J12*L14*100</f>
        <v>3.2467532467532463</v>
      </c>
      <c r="N14" s="39">
        <v>2</v>
      </c>
      <c r="O14" s="40">
        <f t="shared" si="0"/>
        <v>6.4935064935064926</v>
      </c>
    </row>
    <row r="15" spans="1:15" ht="16.399999999999999" customHeight="1" thickBot="1" x14ac:dyDescent="0.4">
      <c r="A15" s="83">
        <f t="shared" si="1"/>
        <v>13</v>
      </c>
      <c r="B15" s="120"/>
      <c r="C15" s="44" t="str">
        <f>'Sarjana Penambahan pada PTS-PTN'!C21</f>
        <v>3.4  Tenaga Kependidikan</v>
      </c>
      <c r="D15" s="44"/>
      <c r="E15" s="44"/>
      <c r="F15" s="44"/>
      <c r="G15" s="114"/>
      <c r="H15" s="117"/>
      <c r="I15" s="45">
        <v>2</v>
      </c>
      <c r="J15" s="46">
        <f>I15/SUM($I$9:$I$15)</f>
        <v>0.14285714285714285</v>
      </c>
      <c r="K15" s="44"/>
      <c r="L15" s="46"/>
      <c r="M15" s="47">
        <f>+H9*J15*100</f>
        <v>3.8961038961038952</v>
      </c>
      <c r="N15" s="48">
        <v>2</v>
      </c>
      <c r="O15" s="49">
        <f t="shared" si="0"/>
        <v>7.7922077922077904</v>
      </c>
    </row>
    <row r="16" spans="1:15" ht="18" x14ac:dyDescent="0.35">
      <c r="A16" s="84"/>
      <c r="G16" s="28">
        <f>SUM(G3:G15)</f>
        <v>11</v>
      </c>
      <c r="H16" s="29">
        <f t="shared" ref="H16:M16" si="2">SUM(H3:H15)</f>
        <v>1</v>
      </c>
      <c r="I16" s="28"/>
      <c r="J16" s="29">
        <f>SUM(J3:J15)/2</f>
        <v>1</v>
      </c>
      <c r="K16" s="28"/>
      <c r="L16" s="29">
        <f>SUM(L3:L15)/2</f>
        <v>1</v>
      </c>
      <c r="M16" s="28">
        <f t="shared" si="2"/>
        <v>99.999999999999986</v>
      </c>
      <c r="N16" s="30"/>
      <c r="O16" s="25">
        <f>SUM(O3:O15)</f>
        <v>199.99999999999997</v>
      </c>
    </row>
    <row r="17" spans="9:15" x14ac:dyDescent="0.35">
      <c r="I17" s="31"/>
      <c r="J17" s="31"/>
      <c r="K17" s="32"/>
      <c r="L17" s="31"/>
    </row>
    <row r="18" spans="9:15" ht="31.5" customHeight="1" x14ac:dyDescent="0.35">
      <c r="I18" s="32"/>
      <c r="J18" s="32"/>
      <c r="K18" s="32"/>
      <c r="L18" s="31"/>
      <c r="N18" s="101" t="str">
        <f>IF(OR(M3&lt;2,M4&lt;2,M5&lt;2,M6&lt;2,M7&lt;2,M8&lt;2,M11&lt;2,O16&lt;200),"Tidak Memenuhi","Memenuhi,Sesuai Skor")</f>
        <v>Memenuhi,Sesuai Skor</v>
      </c>
      <c r="O18" s="101" t="str">
        <f>IF(OR(N1&lt;2,N2&lt;2,N3&lt;2,N4&lt;1,N5&lt;1,N6&lt;2,N7&lt;2,N8&lt;1,N9&lt;1,O17&lt;200),"Tidak Memenuhi","Memenuhi,Sesuai Skor")</f>
        <v>Tidak Memenuhi</v>
      </c>
    </row>
    <row r="19" spans="9:15" x14ac:dyDescent="0.35">
      <c r="I19" s="31"/>
      <c r="J19" s="31"/>
      <c r="K19" s="32"/>
      <c r="L19" s="32"/>
    </row>
  </sheetData>
  <mergeCells count="25">
    <mergeCell ref="J12:J14"/>
    <mergeCell ref="N1:N2"/>
    <mergeCell ref="O1:O2"/>
    <mergeCell ref="K1:L2"/>
    <mergeCell ref="F1:F2"/>
    <mergeCell ref="H9:H15"/>
    <mergeCell ref="I9:I10"/>
    <mergeCell ref="I1:J2"/>
    <mergeCell ref="J9:J10"/>
    <mergeCell ref="N18:O18"/>
    <mergeCell ref="A1:A2"/>
    <mergeCell ref="B1:B2"/>
    <mergeCell ref="C1:C2"/>
    <mergeCell ref="D1:D2"/>
    <mergeCell ref="G1:H2"/>
    <mergeCell ref="E1:E2"/>
    <mergeCell ref="M1:M2"/>
    <mergeCell ref="B3:B7"/>
    <mergeCell ref="G3:G7"/>
    <mergeCell ref="H3:H7"/>
    <mergeCell ref="B9:B15"/>
    <mergeCell ref="C9:C10"/>
    <mergeCell ref="G9:G15"/>
    <mergeCell ref="C12:C14"/>
    <mergeCell ref="I12:I14"/>
  </mergeCells>
  <conditionalFormatting sqref="B3 B1:F1">
    <cfRule type="cellIs" dxfId="11" priority="14" operator="equal">
      <formula>"Tidak dinilai"</formula>
    </cfRule>
  </conditionalFormatting>
  <conditionalFormatting sqref="D4 F4">
    <cfRule type="cellIs" dxfId="10" priority="12" operator="equal">
      <formula>"Tidak dinilai"</formula>
    </cfRule>
  </conditionalFormatting>
  <conditionalFormatting sqref="D3:F3">
    <cfRule type="cellIs" dxfId="9" priority="13" operator="equal">
      <formula>"Tidak dinilai"</formula>
    </cfRule>
  </conditionalFormatting>
  <conditionalFormatting sqref="D6 F6">
    <cfRule type="cellIs" dxfId="8" priority="10" operator="equal">
      <formula>"Tidak dinilai"</formula>
    </cfRule>
  </conditionalFormatting>
  <conditionalFormatting sqref="D5 F5">
    <cfRule type="cellIs" dxfId="7" priority="11" operator="equal">
      <formula>"Tidak dinilai"</formula>
    </cfRule>
  </conditionalFormatting>
  <conditionalFormatting sqref="D7 F7">
    <cfRule type="cellIs" dxfId="6" priority="9" operator="equal">
      <formula>"Tidak dinilai"</formula>
    </cfRule>
  </conditionalFormatting>
  <conditionalFormatting sqref="A1">
    <cfRule type="cellIs" dxfId="5" priority="6" operator="equal">
      <formula>"Tidak dinilai"</formula>
    </cfRule>
  </conditionalFormatting>
  <conditionalFormatting sqref="G1">
    <cfRule type="cellIs" dxfId="4" priority="5" operator="equal">
      <formula>"Tidak dinilai"</formula>
    </cfRule>
  </conditionalFormatting>
  <conditionalFormatting sqref="I1">
    <cfRule type="cellIs" dxfId="3" priority="4" operator="equal">
      <formula>"Tidak dinilai"</formula>
    </cfRule>
  </conditionalFormatting>
  <conditionalFormatting sqref="K1">
    <cfRule type="cellIs" dxfId="2" priority="3" operator="equal">
      <formula>"Tidak dinilai"</formula>
    </cfRule>
  </conditionalFormatting>
  <conditionalFormatting sqref="D8:F8">
    <cfRule type="cellIs" dxfId="1" priority="2" operator="equal">
      <formula>"Tidak dinilai"</formula>
    </cfRule>
  </conditionalFormatting>
  <conditionalFormatting sqref="E4:E7">
    <cfRule type="cellIs" dxfId="0" priority="1" operator="equal">
      <formula>"Tidak dinilai"</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Sarjana Penambahan pada PTS-PTN</vt:lpstr>
      <vt:lpstr>Bobot Sarjana-Penambahan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Bambang Suryoatmono</cp:lastModifiedBy>
  <dcterms:created xsi:type="dcterms:W3CDTF">2020-05-13T13:58:08Z</dcterms:created>
  <dcterms:modified xsi:type="dcterms:W3CDTF">2021-01-20T00:02:22Z</dcterms:modified>
</cp:coreProperties>
</file>