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4 2021 Pembukaan Program Doktor Kesehatan di PTA\"/>
    </mc:Choice>
  </mc:AlternateContent>
  <bookViews>
    <workbookView xWindow="0" yWindow="0" windowWidth="19200" windowHeight="7050"/>
  </bookViews>
  <sheets>
    <sheet name="Doktor Penambahan PS pd PTS-PTN" sheetId="8" r:id="rId1"/>
    <sheet name="Bobot Doktor-Penambahan"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L14" i="6"/>
  <c r="D14" i="6"/>
  <c r="C9" i="6" l="1"/>
  <c r="J13" i="6" l="1"/>
  <c r="J9" i="6"/>
  <c r="J8" i="6"/>
  <c r="O20" i="6" l="1"/>
  <c r="C17" i="6" l="1"/>
  <c r="D16" i="6"/>
  <c r="D15" i="6"/>
  <c r="D13" i="6"/>
  <c r="C13" i="6"/>
  <c r="C12" i="6"/>
  <c r="D11" i="6"/>
  <c r="D10" i="6"/>
  <c r="C10" i="6"/>
  <c r="C8" i="6"/>
  <c r="B10" i="6"/>
  <c r="B8" i="6"/>
  <c r="B3" i="6"/>
  <c r="C7" i="6"/>
  <c r="C6" i="6"/>
  <c r="C5" i="6"/>
  <c r="C4" i="6"/>
  <c r="C3" i="6"/>
  <c r="A6" i="8"/>
  <c r="A7" i="8" s="1"/>
  <c r="A8" i="8" s="1"/>
  <c r="A9" i="8" s="1"/>
  <c r="A10" i="8" s="1"/>
  <c r="A11" i="8" s="1"/>
  <c r="A12" i="8" s="1"/>
  <c r="A13" i="8" s="1"/>
  <c r="A14" i="8" s="1"/>
  <c r="A15" i="8" s="1"/>
  <c r="A20" i="8" s="1"/>
  <c r="A21" i="8" s="1"/>
  <c r="A22" i="8" s="1"/>
  <c r="A23" i="8" s="1"/>
  <c r="J17" i="6" l="1"/>
  <c r="J12" i="6"/>
  <c r="J10" i="6"/>
  <c r="J7" i="6"/>
  <c r="J6" i="6"/>
  <c r="J5" i="6"/>
  <c r="J4" i="6"/>
  <c r="J3" i="6"/>
  <c r="J18" i="6" l="1"/>
  <c r="G18" i="6"/>
  <c r="H8" i="6" s="1"/>
  <c r="L16" i="6"/>
  <c r="L15" i="6"/>
  <c r="L13" i="6"/>
  <c r="L11" i="6"/>
  <c r="L10" i="6"/>
  <c r="M8" i="6" l="1"/>
  <c r="O8" i="6" s="1"/>
  <c r="M9" i="6"/>
  <c r="O9" i="6" s="1"/>
  <c r="L18" i="6"/>
  <c r="H3" i="6"/>
  <c r="H10" i="6"/>
  <c r="M11" i="6" l="1"/>
  <c r="O11" i="6" s="1"/>
  <c r="M14" i="6"/>
  <c r="O14" i="6" s="1"/>
  <c r="H18" i="6"/>
  <c r="M10" i="6"/>
  <c r="O10" i="6" s="1"/>
  <c r="M16" i="6"/>
  <c r="O16" i="6" s="1"/>
  <c r="M12" i="6"/>
  <c r="O12" i="6" s="1"/>
  <c r="M17" i="6"/>
  <c r="O17" i="6" s="1"/>
  <c r="M13" i="6"/>
  <c r="O13" i="6" s="1"/>
  <c r="M15" i="6"/>
  <c r="O15" i="6" s="1"/>
  <c r="M6" i="6"/>
  <c r="O6" i="6" s="1"/>
  <c r="M5" i="6"/>
  <c r="O5" i="6" s="1"/>
  <c r="M4" i="6"/>
  <c r="O4" i="6" s="1"/>
  <c r="M7" i="6"/>
  <c r="O7" i="6" s="1"/>
  <c r="M3" i="6"/>
  <c r="O3" i="6" s="1"/>
  <c r="O18" i="6" l="1"/>
  <c r="N20" i="6" s="1"/>
  <c r="M18" i="6"/>
</calcChain>
</file>

<file path=xl/sharedStrings.xml><?xml version="1.0" encoding="utf-8"?>
<sst xmlns="http://schemas.openxmlformats.org/spreadsheetml/2006/main" count="171" uniqueCount="142">
  <si>
    <t>Elemen</t>
  </si>
  <si>
    <t>Indikator</t>
  </si>
  <si>
    <t>Kriteria</t>
  </si>
  <si>
    <t>1.2  Profil Lulusan Program Studi.</t>
  </si>
  <si>
    <t>1.3  Capaian Pembelajaran</t>
  </si>
  <si>
    <t>1.5  Rencana Pembelajaran Semester (RPS)</t>
  </si>
  <si>
    <t>2.1  Calon dosen tetap pada program studi yang diusulkan</t>
  </si>
  <si>
    <t>1.  Kurikulum</t>
  </si>
  <si>
    <t>2.  Dosen</t>
  </si>
  <si>
    <t>3.  Unit Pengelola Program Studi</t>
  </si>
  <si>
    <t xml:space="preserve">3.1  Organisasi dan Tata Kerja Unit Pengelola Program Studi.     </t>
  </si>
  <si>
    <t xml:space="preserve">3.3  Sarana dan Prasarana.     </t>
  </si>
  <si>
    <t>3.3.1  Ruang kuliah, ruang kerja dosen, kantor dan perpustakaan</t>
  </si>
  <si>
    <t>3.4  Tenaga Kependidikan</t>
  </si>
  <si>
    <t>Nomor</t>
  </si>
  <si>
    <t>Diminta</t>
  </si>
  <si>
    <t>Sub-Elemen</t>
  </si>
  <si>
    <t>Penilaian</t>
  </si>
  <si>
    <t>Skor</t>
  </si>
  <si>
    <t>Bobot Kriteria</t>
  </si>
  <si>
    <t>Bobot Elemen</t>
  </si>
  <si>
    <t>Bobot Sub-Elemen</t>
  </si>
  <si>
    <t>Bobot Butir</t>
  </si>
  <si>
    <t>Tidak ada datanya</t>
  </si>
  <si>
    <t>Tidak ada RPS</t>
  </si>
  <si>
    <t>Tidak ada skor dibawah 2</t>
  </si>
  <si>
    <t>skor = nilai rerata</t>
  </si>
  <si>
    <t>a. Luas ruang kuliah per mahasiswa dan status kepemilikan yaitu SD = milik sendiri atau SW = sewa atau kontrak atau kerjasama</t>
  </si>
  <si>
    <t>b. Luas ruang dosen per dosen</t>
  </si>
  <si>
    <t>c. Luas ruang kantor per pegawai</t>
  </si>
  <si>
    <t>d. Luas perpustakaan</t>
  </si>
  <si>
    <t>Jumlah dan kualifikasi tenaga kependidikan</t>
  </si>
  <si>
    <t>Jumlah dan kualifikasi tenaga kependidikan tidak memenuhi persyaratan</t>
  </si>
  <si>
    <t>Catatan *</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</si>
  <si>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</si>
  <si>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</si>
  <si>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 xml:space="preserve">Hanya mengidentifikasi profil lulusan atau penjelasan mengenai profil lulusan tidak relevan </t>
  </si>
  <si>
    <t>Tidak mengidentifikasi profil lulusan</t>
  </si>
  <si>
    <t>Tidak ada daftar/susunan mata kuliah</t>
  </si>
  <si>
    <t>Rataan Luas ruangan per mahasiswa atau dosen atau karyawan, dan luas minimum perpustakaan yang dihitung sebagai berikut : nilai rata-rata adalah (a+b+c+d)/4</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</si>
  <si>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</si>
  <si>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</si>
  <si>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</si>
  <si>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</si>
  <si>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</si>
  <si>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Nilai SPMI tidak boleh kurang dari 2</t>
  </si>
  <si>
    <t>3.1.1 Organisasi dan Tata Kerja Unit Pengelola Program Studi (UPPS)</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</si>
  <si>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</si>
  <si>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Skor Mutlak</t>
  </si>
  <si>
    <t>1.1  Keunggulan Program Studi.</t>
  </si>
  <si>
    <t>Tidak mendeskripsikan/ menguraikan keunggulan program studi</t>
  </si>
  <si>
    <t>Profesi/jenis pekerjaan, profil lulusan dan capaian pembelajaran lulusan  untuk setiap profil, kompetensi setiap profil, dan keterkaitannya dengan keunggulan prodi</t>
  </si>
  <si>
    <t>Rumusan capaian pembelajaran: (a) sesuai dengan profil lulusan, (b) deskripsi kompetensinya sesuai SN-Dikti yang mencakup 4 (empat) domain capaian pembelajaran dan sesuai level 6 (enam) KKNI, dan (3) relevan dg keunggulan prodi</t>
  </si>
  <si>
    <r>
      <t xml:space="preserve">Persyaratan administratif, selain aspek legalitas badan penyelenggara, yang diperiksa keberadaannya adalah (1) Rekomendasi LLDikti,  (2) Surat Persetujuan Tertulis Badan Penyelenggara </t>
    </r>
    <r>
      <rPr>
        <b/>
        <sz val="12"/>
        <rFont val="Arial Narrow"/>
        <family val="2"/>
      </rPr>
      <t>(Khusus PTS)</t>
    </r>
    <r>
      <rPr>
        <sz val="12"/>
        <rFont val="Arial Narrow"/>
        <family val="2"/>
      </rPr>
      <t xml:space="preserve">, (3) Surat Rekomendasi Tertulis Senat PT, dan (4) Pakta Integritas. </t>
    </r>
  </si>
  <si>
    <t>Program studi dinyatakan terakreditasi, bila aspek administratif terpenuhi semuanya dan skor total &gt;= 200, serta butir penialain wajib dan SPMI memiliki skor &gt;= 2</t>
  </si>
  <si>
    <t>1.4  Struktur kurikulum/Susunan Mata Kuliah</t>
  </si>
  <si>
    <t>3.2  Keterlaksanaan Sistem Penjaminan Mutu Internal</t>
  </si>
  <si>
    <t>Kebutuhan</t>
  </si>
  <si>
    <t>Wajib</t>
  </si>
  <si>
    <t>Asumsi Skor</t>
  </si>
  <si>
    <t>Nilai Akhir</t>
  </si>
  <si>
    <t>2.2  Luaran Calon Dosen Tetap</t>
  </si>
  <si>
    <t>Jumlah keterlibatan dosen dalam penulisan karya ilmiah/seni/olahraga yang dihasilkan dari penelitian dan pengabdian kepada masyarakat</t>
  </si>
  <si>
    <t>Na = Jumlah keterlibatan dosen dalam penulisan karya ilmiah/seni/olahraga yang dihasilkan dari penelitian dan pengabdian kepada masyarakat pada jurnal internasional bereputasi
Nb = Jumlah keterlibatan dosen dalam penulisan karya ilmiah/seni/olahraga yang dihasilkan dari penelitian dan pengabdian kepada masyarakat pada jurnal nasional terakreditasi dan/atau jurnal internasional
Nc = Jumlah keterlibatan dosen dalam penulisan karya ilmiah/seni/olahraga yang dihasilkan dari penelitian dan pengabdian kepada masyarakat pada jurnal lokal dan/atau nasional tidak terakreditasi
Nilai Kasar = (3 Na + 2 Nb + Nc)/jumlah dosen tetap yang memenuhi persyaratan
Jika NK &gt;= 10 skore = 4, jika NK &lt; 10 maka skore = 1 + 0,3xNK</t>
  </si>
  <si>
    <t>3.3.2  Ruang belajar mandiri</t>
  </si>
  <si>
    <t>Kepemilikan ruang belajar mandiri ditinjau dari luasan per mahasiswa, status kepemilikan, dan kelengkapan</t>
  </si>
  <si>
    <t>Memiliki ruang belajar mandiri lebih dari  4m2/mahasiswa, milik sendiri, dilengkapi perabot kantor dan internet</t>
  </si>
  <si>
    <t>Memiliki ruang belajar mandiri dengan luasan 4 m2/mahasiswa dan milik sendiri atau dengan luasan lebih dari 4m2/mahasiswa, berstatus SW (sewa, kontrak, atau kerjasama), dan dilengkapi perabot kantor dan internet</t>
  </si>
  <si>
    <t>Memiliki ruang belajar mandiri minimal 4m2/mahasiswa, berstatus SW (sewa, kontrak, atau kerjasama),  dan dilengkapi perabot kantor dan internet</t>
  </si>
  <si>
    <t>Tidak memiliki ruang belajar mandiri</t>
  </si>
  <si>
    <t>Rumusan capaian pembelajaran sesuai dengan (1) profil lulusan, (2) deskripsi kompetensinya sesuai SN-Dikti yang mencakup 4 (empat) domain capaian pembelajaran dan sesuai level 9 (sembilan) KKNI, (3) relevan dengan keunggulan prodi, dan (4) ada rujukan untuk semua aspek capaian pembelajaran</t>
  </si>
  <si>
    <r>
      <t>Rumusan capaian pembelajaran: (a) sesuai dengan profil lulusan, (b)deskripsi kompetensinya sesuai SN-Dikti yang mencakup 4 (empat) domain capaian pembelajaran dan sesuai level 9 (sembilan) KKNI, (3) relevan dengan keunggulan prodi, dan (4)</t>
    </r>
    <r>
      <rPr>
        <b/>
        <sz val="12"/>
        <rFont val="Arial Narrow"/>
        <family val="2"/>
      </rPr>
      <t xml:space="preserve"> mencantumkan paling sedikit SN Dikti sebagai rujukan</t>
    </r>
  </si>
  <si>
    <t>Rumusan capaian pembelajaran tidak sesuai dengan SN Dikti atau level 9 (sembilan) KKNI</t>
  </si>
  <si>
    <t xml:space="preserve">Tidak mencantumkan/mendeskripsikan capaian Pembelajaran atau rumusan capaian pembelajaran tidak sesuai dengan SN Dikti atau level 9 (sembilan) KKNI    </t>
  </si>
  <si>
    <t>Status, jumlah dan kualifikasi akademik calon dosen</t>
  </si>
  <si>
    <t>Jumlah ruang akademik khusus yang menunjang atau digunakan untuk penelitian, dengan luasan 1,5 m2 per mahasiswa, 25 orang per ruang dan status kepemilikannya</t>
  </si>
  <si>
    <t>Setiap ruang akademik khusus tersendiri dengan luasan yang melebihi kapasitas (&gt; 1.5 m2 per mahasiswa, 25 orang mahasiswa per ruang) dan berstatus milik sendiri dan mudah diakses serta terjadwal baik</t>
  </si>
  <si>
    <t>Setiap ruang akademik khusus tersendiri dengan luasan yang melebihi kapasitas  (&gt; 1.5 m2 per mahasiswa, 25 orang mahasiswa per ruang) dan berstatus SW atau KS (sewa/kontrak/kerja sama) dan mudah diakses serta terjadwal baik</t>
  </si>
  <si>
    <t>Cukup memadai, ruang akademik khusus untuk 2 (dua) tahun pertama telah disiapkan dengan luasan yang sesuai (1,5 m2 per mahasiswa, 25 orang per ruang) namun belum tersedia jadwal penggunaan</t>
  </si>
  <si>
    <t>Kurang memadai, ruang akademik khusus yang disiapkan tidak relevan dengan kebutuhan yang menunjang penelitian program studi</t>
  </si>
  <si>
    <t>3.3.4  Peralatan praktikum/praktik atau yang tujuan penggunaanya sejenis untuk menunjang penelitian</t>
  </si>
  <si>
    <t>Kesesuaian peralatan dengan ruang akademik khusus yang disediakan dan kecukupannya pada tahun penyelenggaraan pendidikan dan penelitian</t>
  </si>
  <si>
    <t>Peralatan tersedia dalam jumlah dan mutu yang mencukupi dan sesuai dengan kebutuhan untuk pembelajaran dan penelitian sampai 2 (dua) tahun pembelajaran/penelitian.</t>
  </si>
  <si>
    <t>Peralatan tersedia dalam jumlah dan mutu yang mencukupi dan sesuai dengan kebutuhan untuk pembelajaran dan penelitian sampai 1 (satu) tahun pembelajaran/penelitian.</t>
  </si>
  <si>
    <t>Peralatan tersedia dalam jumlah dan mutu yang kurang dengan kebutuhan untuk pembelajaran dan penelitian sampai 1 (satu) tahun pembelajaran/penelitian.</t>
  </si>
  <si>
    <r>
      <t xml:space="preserve">Peralatan tersedia dalam jumlah yang mencukupi untuk pembelajaran, </t>
    </r>
    <r>
      <rPr>
        <b/>
        <sz val="12"/>
        <rFont val="Arial Narrow"/>
        <family val="2"/>
      </rPr>
      <t>tetapi</t>
    </r>
    <r>
      <rPr>
        <sz val="12"/>
        <rFont val="Arial Narrow"/>
        <family val="2"/>
      </rPr>
      <t xml:space="preserve"> kurang mendukung penelitian terkait program studi sampai 1 (satu) tahun masa studi.</t>
    </r>
  </si>
  <si>
    <t>Peralatan tersedia kurang dari kebutuhan pengguna baik untuk pembelajaran atau pun penelitian.</t>
  </si>
  <si>
    <t>3.3.3  Ruang akademik khusus penunjang penelitian</t>
  </si>
  <si>
    <t>Rumusan capaian pembelajaran: (a) sesuai dengan profil lulusan, (b) deskripsi kompetensinya sesuai level 9 (sembilan) KKNI disertai jabaran capaian pembelajaran sesuai SN-Dikti, tetapi (c) tidak atau kurang relevan dengan keunggulan prodi</t>
  </si>
  <si>
    <r>
      <t xml:space="preserve">Perwujudan </t>
    </r>
    <r>
      <rPr>
        <i/>
        <sz val="12"/>
        <rFont val="Arial Narrow"/>
        <family val="2"/>
      </rPr>
      <t>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</si>
  <si>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3.1.2  Perwujudan Good Governance dengan Lima Pilar Tata Pamong</t>
  </si>
  <si>
    <t>Kesesuaian susunan mata kuliah yang mencakup aspek :(1) kesesuaian mata kuliah dengan rumusan capaian pembelajaran; (2) urutan mata kuliah, dan (3) beban sks per semester wajar</t>
  </si>
  <si>
    <r>
      <t xml:space="preserve">Ketersediaan RPS untuk </t>
    </r>
    <r>
      <rPr>
        <b/>
        <sz val="12"/>
        <rFont val="Arial Narrow"/>
        <family val="2"/>
      </rPr>
      <t>5 (lima)</t>
    </r>
    <r>
      <rPr>
        <sz val="12"/>
        <rFont val="Arial Narrow"/>
        <family val="2"/>
      </rPr>
      <t xml:space="preserve"> mata kuliah praktik keunggulan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</si>
  <si>
    <r>
      <rPr>
        <b/>
        <sz val="12"/>
        <rFont val="Arial Narrow"/>
        <family val="2"/>
      </rPr>
      <t>5 (lima)</t>
    </r>
    <r>
      <rPr>
        <sz val="12"/>
        <rFont val="Arial Narrow"/>
        <family val="2"/>
      </rPr>
      <t xml:space="preserve"> mata kuliah praktik dilengkapi dengan RPS yang memenuhi 9 (sembilan) komponen, menunjukkan secara jelas penciri program studi dan menggunakan referensi yang relevan dan mutakhir kurang dari 5 (lima) tahun</t>
    </r>
  </si>
  <si>
    <r>
      <rPr>
        <b/>
        <sz val="12"/>
        <rFont val="Arial Narrow"/>
        <family val="2"/>
      </rPr>
      <t xml:space="preserve">5 (lima) </t>
    </r>
    <r>
      <rPr>
        <sz val="12"/>
        <rFont val="Arial Narrow"/>
        <family val="2"/>
      </rPr>
      <t xml:space="preserve">mata kuliah praktik dilengkapi dengan RPS yang memenuhi 9 (sembilan) komponen, menunjukkan secara jelas penciri program studi dan menggunakan referensi yang relevan lebih dari 5 (lima) tahun. </t>
    </r>
  </si>
  <si>
    <r>
      <rPr>
        <b/>
        <sz val="12"/>
        <rFont val="Arial Narrow"/>
        <family val="2"/>
      </rPr>
      <t>5 (lima)</t>
    </r>
    <r>
      <rPr>
        <sz val="12"/>
        <rFont val="Arial Narrow"/>
        <family val="2"/>
      </rPr>
      <t xml:space="preserve"> mata kuliah praktik dilengkapi dengan RPS yang memenuhi 9 (sembilan) komponen</t>
    </r>
  </si>
  <si>
    <r>
      <t xml:space="preserve">Susunan mata kuliah memenuhi </t>
    </r>
    <r>
      <rPr>
        <b/>
        <sz val="12"/>
        <rFont val="Arial Narrow"/>
        <family val="2"/>
      </rPr>
      <t xml:space="preserve">tiga aspek </t>
    </r>
    <r>
      <rPr>
        <sz val="12"/>
        <rFont val="Arial Narrow"/>
        <family val="2"/>
      </rPr>
      <t>dengan urutan yang sesuai.</t>
    </r>
  </si>
  <si>
    <r>
      <t xml:space="preserve">Susunan mata kuliah memenuhi </t>
    </r>
    <r>
      <rPr>
        <b/>
        <sz val="12"/>
        <rFont val="Arial Narrow"/>
        <family val="2"/>
      </rPr>
      <t>aspek 1 dan 2</t>
    </r>
  </si>
  <si>
    <r>
      <t xml:space="preserve">Susunan mata kuliah hanya memenuhi </t>
    </r>
    <r>
      <rPr>
        <b/>
        <sz val="12"/>
        <rFont val="Arial Narrow"/>
        <family val="2"/>
      </rPr>
      <t>aspek 1</t>
    </r>
  </si>
  <si>
    <r>
      <t xml:space="preserve">Jumlah calon dosen tetap sedikitnya sebanyak 5 (lima) orang:
(a) berkualifikasi akademik lulusan doktor atau doktor terapan yang relevan dengan program studi, atau setara dengan 9 (sembilan) KKNI.
(b) telah memiliki NIDN pada PT pengusul atau telah diangkat oleh Badan Penyelenggara.
</t>
    </r>
    <r>
      <rPr>
        <b/>
        <sz val="12"/>
        <rFont val="Arial Narrow"/>
        <family val="2"/>
      </rPr>
      <t>(c) Terdapat 4 orang atau lebih berkualifikasi Guru Besar/Profesor dan relevan dengan program studi yang diusulkan</t>
    </r>
  </si>
  <si>
    <r>
      <t xml:space="preserve">Jumlah calon dosen tetap sedikitnya sebanyak 5 (lima) orang:
(a) berkualifikasi akademik lulusan doktor atau doktor terapan yang relevan dengan program studi, atau setara dengan 9 (sembilan) KKNI.
(b) telah memiliki NIDN pada PT pengusul atau telah diangkat oleh Badan Penyelenggara.
</t>
    </r>
    <r>
      <rPr>
        <b/>
        <sz val="12"/>
        <rFont val="Arial Narrow"/>
        <family val="2"/>
      </rPr>
      <t>(c) Paling tidak terdapat 3 orang berkualifikasi Guru Besar/Profesor dan relevan dengan program studi yang diusulkan</t>
    </r>
  </si>
  <si>
    <r>
      <t xml:space="preserve">Jumlah calon dosen tetap sedikitnya sebanyak 5 (lima) orang:
(a) berkualifikasi akademik lulusan doktor atau doktor terapan yang relevan dengan program studi, atau setara dengan 9 (sembilan) KKNI.
(b) telah memiliki NIDN pada PT pengusul atau telah diangkat oleh Badan Penyelenggara.
</t>
    </r>
    <r>
      <rPr>
        <b/>
        <sz val="12"/>
        <rFont val="Arial Narrow"/>
        <family val="2"/>
      </rPr>
      <t>(c) Paling tidak terdapat 2 orang berkualifikasi Guru Besar/Profesor dan relevan dengan program studi yang diusulkan</t>
    </r>
  </si>
  <si>
    <t>Pengusul menguraikan profil lulusan program studi yang berupa profesi atau jenis pekerjaan atau bentuk kerja lainnya dilengkapi dengan (1) uraian ringkas seluruh profil, yang sesuai dengan Program Doktor dan (2) keterkaitan profil dengan keunggulan prodi</t>
  </si>
  <si>
    <t>Pengusul menguraikan profil lulusan program studi yang berupa profesi atau jenis pekerjaan atau bentuk kerja lainnya dilengkapi dengan (1) uraian ringkas pada sebagian profil yang sesuai dengan Program Doktor dan (2) keterkaitan profil dengan keunggulan program studi.</t>
  </si>
  <si>
    <t>Doktor-Penambahan</t>
  </si>
  <si>
    <t>Pengusul menguraikan profil lulusan program studi yang berupa profesi atau jenis pekerjaan atau bentuk kerja lainnya dan keterkaitan profil dengan keunggulan program studi</t>
  </si>
  <si>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</si>
  <si>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</si>
  <si>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</si>
  <si>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</si>
  <si>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</si>
  <si>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r>
      <t xml:space="preserve">Susunan mata kuliah tidak memenuhi salah satu </t>
    </r>
    <r>
      <rPr>
        <b/>
        <sz val="12"/>
        <rFont val="Arial Narrow"/>
        <family val="2"/>
      </rPr>
      <t>aspek</t>
    </r>
  </si>
  <si>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</si>
  <si>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</si>
  <si>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</si>
  <si>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</si>
  <si>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</si>
  <si>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t>Memenuhi 5 (lima) aspek</t>
  </si>
  <si>
    <t>Memenuhi 4 (empat) aspek</t>
  </si>
  <si>
    <t>Memenuhi 3 (tiga) aspek</t>
  </si>
  <si>
    <t>Memenuhi 1 - 2 aspek</t>
  </si>
  <si>
    <r>
      <t xml:space="preserve">Tidak menjelaskan rencana perwujudan </t>
    </r>
    <r>
      <rPr>
        <i/>
        <sz val="12"/>
        <rFont val="Arial Narrow"/>
        <family val="2"/>
      </rPr>
      <t>good governance</t>
    </r>
  </si>
  <si>
    <t>Luas ruang diskusi &gt; 1 m2 dan berstatus milik sendiri</t>
  </si>
  <si>
    <t>Luas ruang diskusi &gt; 1 m2 dan berstatus KS/SW</t>
  </si>
  <si>
    <t xml:space="preserve">Luas ruang diskusi = 1 m2 </t>
  </si>
  <si>
    <t xml:space="preserve">Luas ruang diskusi antara 0 - 1 m2 </t>
  </si>
  <si>
    <t>Luas ruang residen (mahasiswa) &gt; 4 m2 dan berstatus milik sendiri</t>
  </si>
  <si>
    <t>Luas residen (mahasiswa) &gt; 4 m2 dan berstatus KS/SW</t>
  </si>
  <si>
    <t xml:space="preserve">Luas residen (mahasiswa) = 4 m2 </t>
  </si>
  <si>
    <t xml:space="preserve">Luas ruang residen (mahasiswa) antara 0 - 4 m2 </t>
  </si>
  <si>
    <t>Luas ruang kantor &gt; 4 m2 dan berstatus milik sendiri</t>
  </si>
  <si>
    <t>Luas ruang kantor &gt; 4 m2 dan berstatus KS/SW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</si>
  <si>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</si>
  <si>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</si>
  <si>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</si>
  <si>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</si>
  <si>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</si>
  <si>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</si>
  <si>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Jumlah tenaga kependidikan lebih dari 3 (tiga) orang dan salah satu diantaranya berkualifikasi magister dan 1 (satu) orang pustakawan ditingkat perguruan tinggi dengan kualifikasi Diploma Tiga perpustakaan atau yang sejenis</t>
  </si>
  <si>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</si>
  <si>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</si>
  <si>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Lampiran 2 Peraturan BAN-PT Nomor 4 Tahun 2021 tentang Instrumen Pemenuhan Syarat Minimum Akreditasi Program Studi Program Doktor Bidang Kesehatan pada Perguruan Tinggi Penyelenggara Pendidikan Akademik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</si>
</sst>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b/>
      <sz val="12"/>
      <name val="Arial Narrow"/>
      <family val="2"/>
    </font>
    <font>
      <sz val="11"/>
      <name val="Arial Narrow"/>
      <family val="2"/>
    </font>
    <font>
      <sz val="12"/>
      <name val="Arial Narrow"/>
      <family val="2"/>
    </font>
    <font>
      <i/>
      <sz val="12"/>
      <name val="Arial Narrow"/>
      <family val="2"/>
    </font>
    <font>
      <sz val="11"/>
      <color theme="1"/>
      <name val="Calibri"/>
      <family val="2"/>
      <scheme val="minor"/>
    </font>
    <font>
      <b/>
      <sz val="11"/>
      <name val="Arial Narrow"/>
      <family val="2"/>
    </font>
    <font>
      <b/>
      <sz val="14"/>
      <color theme="1"/>
      <name val="Arial Narrow"/>
      <family val="2"/>
    </font>
    <font>
      <sz val="12"/>
      <color theme="1"/>
      <name val="Arial Narrow"/>
      <family val="2"/>
    </font>
    <font>
      <b/>
      <sz val="12"/>
      <color theme="1"/>
      <name val="Arial Narrow"/>
      <family val="2"/>
    </font>
    <font>
      <b/>
      <i/>
      <sz val="12"/>
      <name val="Arial Narrow"/>
      <family val="2"/>
    </font>
  </fonts>
  <fills count="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4"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style="hair">
        <color auto="1"/>
      </right>
      <top style="thin">
        <color auto="1"/>
      </top>
      <bottom/>
      <diagonal/>
    </border>
  </borders>
  <cellStyleXfs count="2">
    <xf numFmtId="0" fontId="0" fillId="0" borderId="0"/>
    <xf numFmtId="9" fontId="5" fillId="0" borderId="0" applyFont="0" applyFill="0" applyBorder="0" applyAlignment="0" applyProtection="0"/>
  </cellStyleXfs>
  <cellXfs count="130">
    <xf numFmtId="0" fontId="0" fillId="0" borderId="0" xfId="0"/>
    <xf numFmtId="0" fontId="2"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0" xfId="0" applyFont="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2"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top"/>
      <protection locked="0"/>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2" fillId="0" borderId="0" xfId="0" applyFont="1" applyFill="1" applyAlignment="1">
      <alignment vertical="top" wrapText="1"/>
    </xf>
    <xf numFmtId="0" fontId="3" fillId="0" borderId="0" xfId="0" applyFont="1" applyFill="1" applyAlignment="1">
      <alignment vertical="center"/>
    </xf>
    <xf numFmtId="0" fontId="3" fillId="0" borderId="0" xfId="0" applyFont="1" applyFill="1" applyAlignment="1">
      <alignmen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 xfId="0" applyFont="1" applyBorder="1" applyAlignment="1">
      <alignment horizontal="center" vertical="center" wrapText="1"/>
    </xf>
    <xf numFmtId="0" fontId="3" fillId="0" borderId="7" xfId="0" applyFont="1" applyBorder="1" applyAlignment="1">
      <alignment horizontal="left" vertical="center" wrapText="1"/>
    </xf>
    <xf numFmtId="0" fontId="8" fillId="0" borderId="0" xfId="0" applyFont="1" applyAlignment="1">
      <alignment vertical="center" wrapText="1"/>
    </xf>
    <xf numFmtId="1" fontId="7" fillId="4" borderId="0" xfId="1" applyNumberFormat="1" applyFont="1" applyFill="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9" fontId="9" fillId="2" borderId="0" xfId="1" applyFont="1" applyFill="1" applyAlignment="1">
      <alignment horizontal="center" vertical="center" wrapText="1"/>
    </xf>
    <xf numFmtId="0" fontId="8" fillId="3"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9" fillId="0" borderId="11" xfId="0" applyFont="1" applyBorder="1" applyAlignment="1">
      <alignment horizontal="center" vertical="center" wrapText="1"/>
    </xf>
    <xf numFmtId="0" fontId="8" fillId="0" borderId="12" xfId="0" applyFont="1" applyBorder="1" applyAlignment="1">
      <alignment vertical="center" wrapText="1"/>
    </xf>
    <xf numFmtId="0" fontId="1" fillId="0" borderId="12" xfId="0" applyFont="1" applyBorder="1" applyAlignment="1">
      <alignment horizontal="left" vertical="center" wrapText="1"/>
    </xf>
    <xf numFmtId="0" fontId="3"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64" fontId="8" fillId="0" borderId="12" xfId="1" applyNumberFormat="1" applyFont="1" applyBorder="1" applyAlignment="1">
      <alignment horizontal="center" vertical="center" wrapText="1"/>
    </xf>
    <xf numFmtId="2" fontId="9" fillId="0" borderId="12" xfId="0" applyNumberFormat="1" applyFont="1" applyBorder="1" applyAlignment="1">
      <alignment horizontal="center" vertical="center" wrapText="1"/>
    </xf>
    <xf numFmtId="0" fontId="8" fillId="3" borderId="12" xfId="0" applyFont="1" applyFill="1" applyBorder="1" applyAlignment="1">
      <alignment horizontal="center" vertical="center" wrapText="1"/>
    </xf>
    <xf numFmtId="165" fontId="8" fillId="4" borderId="13"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164" fontId="8" fillId="0" borderId="15" xfId="1" applyNumberFormat="1" applyFont="1" applyBorder="1" applyAlignment="1">
      <alignment horizontal="center" vertical="center" wrapText="1"/>
    </xf>
    <xf numFmtId="2" fontId="9" fillId="0" borderId="15" xfId="0" applyNumberFormat="1" applyFont="1" applyBorder="1" applyAlignment="1">
      <alignment horizontal="center" vertical="center" wrapText="1"/>
    </xf>
    <xf numFmtId="0" fontId="8" fillId="3" borderId="15" xfId="0" applyFont="1" applyFill="1" applyBorder="1" applyAlignment="1">
      <alignment horizontal="center" vertical="center" wrapText="1"/>
    </xf>
    <xf numFmtId="165" fontId="8" fillId="4" borderId="16" xfId="1" applyNumberFormat="1" applyFont="1" applyFill="1" applyBorder="1" applyAlignment="1">
      <alignment horizontal="center" vertical="center" wrapText="1"/>
    </xf>
    <xf numFmtId="0" fontId="9" fillId="0" borderId="17" xfId="0" applyFont="1" applyBorder="1" applyAlignment="1">
      <alignment horizontal="center" vertical="center" wrapText="1"/>
    </xf>
    <xf numFmtId="0" fontId="8" fillId="0" borderId="18" xfId="0" applyFont="1" applyBorder="1" applyAlignment="1">
      <alignment vertical="center" wrapText="1"/>
    </xf>
    <xf numFmtId="0" fontId="1" fillId="0" borderId="18" xfId="0" applyFont="1" applyBorder="1" applyAlignment="1">
      <alignment horizontal="left" vertical="center" wrapText="1"/>
    </xf>
    <xf numFmtId="0" fontId="3" fillId="0" borderId="18" xfId="0" applyFont="1" applyBorder="1" applyAlignment="1">
      <alignment horizontal="center" vertical="center" wrapText="1"/>
    </xf>
    <xf numFmtId="0" fontId="9" fillId="2" borderId="18" xfId="0" applyFont="1" applyFill="1" applyBorder="1" applyAlignment="1">
      <alignment horizontal="center" vertical="center" wrapText="1"/>
    </xf>
    <xf numFmtId="164" fontId="8" fillId="0" borderId="18" xfId="1" applyNumberFormat="1" applyFont="1" applyBorder="1" applyAlignment="1">
      <alignment horizontal="center" vertical="center" wrapText="1"/>
    </xf>
    <xf numFmtId="2" fontId="9" fillId="0" borderId="18" xfId="0" applyNumberFormat="1" applyFont="1" applyBorder="1" applyAlignment="1">
      <alignment horizontal="center" vertical="center" wrapText="1"/>
    </xf>
    <xf numFmtId="0" fontId="8" fillId="3" borderId="18" xfId="0" applyFont="1" applyFill="1" applyBorder="1" applyAlignment="1">
      <alignment horizontal="center" vertical="center" wrapText="1"/>
    </xf>
    <xf numFmtId="165" fontId="8" fillId="4" borderId="19" xfId="1" applyNumberFormat="1" applyFont="1" applyFill="1" applyBorder="1" applyAlignment="1">
      <alignment horizontal="center" vertical="center" wrapText="1"/>
    </xf>
    <xf numFmtId="0" fontId="8" fillId="0" borderId="9" xfId="0" applyFont="1" applyBorder="1" applyAlignment="1">
      <alignment vertical="center" wrapText="1"/>
    </xf>
    <xf numFmtId="0" fontId="1" fillId="0" borderId="9" xfId="0" applyFont="1" applyBorder="1" applyAlignment="1">
      <alignment horizontal="left" vertical="center" wrapText="1"/>
    </xf>
    <xf numFmtId="164" fontId="8" fillId="0" borderId="9" xfId="1" applyNumberFormat="1" applyFont="1" applyBorder="1" applyAlignment="1">
      <alignment horizontal="center" vertical="center" wrapText="1"/>
    </xf>
    <xf numFmtId="0" fontId="9" fillId="2" borderId="9" xfId="0" applyFont="1" applyFill="1" applyBorder="1" applyAlignment="1">
      <alignment horizontal="center" vertical="center" wrapText="1"/>
    </xf>
    <xf numFmtId="2"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3" borderId="9" xfId="0" applyFont="1" applyFill="1" applyBorder="1" applyAlignment="1">
      <alignment horizontal="center" vertical="center" wrapText="1"/>
    </xf>
    <xf numFmtId="165" fontId="8" fillId="4" borderId="10" xfId="1" applyNumberFormat="1" applyFont="1" applyFill="1" applyBorder="1" applyAlignment="1">
      <alignment horizontal="center" vertical="center" wrapText="1"/>
    </xf>
    <xf numFmtId="0" fontId="1"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5" xfId="0" applyFont="1" applyFill="1" applyBorder="1" applyAlignment="1">
      <alignment horizontal="center" vertical="center" wrapText="1"/>
    </xf>
    <xf numFmtId="0" fontId="8" fillId="0" borderId="18"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left" vertical="center"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1" fillId="0" borderId="1" xfId="0" applyFont="1" applyBorder="1" applyAlignment="1">
      <alignment horizontal="center" vertical="top" wrapText="1"/>
    </xf>
    <xf numFmtId="0" fontId="9" fillId="0" borderId="18" xfId="0" applyFont="1" applyBorder="1" applyAlignment="1">
      <alignment horizontal="left" vertical="center" wrapText="1"/>
    </xf>
    <xf numFmtId="0" fontId="9" fillId="0" borderId="15" xfId="0" applyFont="1" applyBorder="1" applyAlignment="1">
      <alignment horizontal="left" vertical="center" wrapText="1"/>
    </xf>
    <xf numFmtId="0" fontId="9" fillId="2" borderId="18" xfId="0" applyFont="1" applyFill="1" applyBorder="1" applyAlignment="1">
      <alignment horizontal="center" vertical="center" wrapText="1"/>
    </xf>
    <xf numFmtId="0" fontId="9" fillId="2" borderId="15" xfId="0" applyFont="1" applyFill="1" applyBorder="1" applyAlignment="1">
      <alignment horizontal="center" vertical="center" wrapText="1"/>
    </xf>
    <xf numFmtId="164" fontId="8" fillId="0" borderId="18" xfId="1" applyNumberFormat="1" applyFont="1" applyBorder="1" applyAlignment="1">
      <alignment horizontal="center" vertical="center" wrapText="1"/>
    </xf>
    <xf numFmtId="164" fontId="8" fillId="0" borderId="15" xfId="1" applyNumberFormat="1" applyFont="1" applyBorder="1" applyAlignment="1">
      <alignment horizontal="center" vertical="center" wrapText="1"/>
    </xf>
    <xf numFmtId="164" fontId="8" fillId="0" borderId="12" xfId="1"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0" xfId="0" applyFont="1" applyBorder="1" applyAlignment="1">
      <alignment horizontal="center" vertical="center" wrapText="1"/>
    </xf>
    <xf numFmtId="164" fontId="8" fillId="0" borderId="12" xfId="1" applyNumberFormat="1" applyFont="1" applyBorder="1" applyAlignment="1">
      <alignment horizontal="center" vertical="center" wrapText="1"/>
    </xf>
    <xf numFmtId="0" fontId="9" fillId="2" borderId="12" xfId="0"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7"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9" fillId="2" borderId="9" xfId="0" applyFont="1" applyFill="1" applyBorder="1" applyAlignment="1">
      <alignment horizontal="center" vertical="center" wrapText="1"/>
    </xf>
    <xf numFmtId="164" fontId="8" fillId="0" borderId="9" xfId="1" applyNumberFormat="1" applyFont="1" applyBorder="1" applyAlignment="1">
      <alignment horizontal="center" vertical="center" wrapText="1"/>
    </xf>
    <xf numFmtId="0" fontId="9" fillId="0" borderId="12" xfId="0" applyFont="1" applyBorder="1" applyAlignment="1">
      <alignment horizontal="left" vertical="center" wrapText="1"/>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3" fillId="0" borderId="0" xfId="0" applyFont="1" applyAlignment="1">
      <alignment horizontal="left" vertical="center"/>
    </xf>
  </cellXfs>
  <cellStyles count="2">
    <cellStyle name="Normal" xfId="0" builtinId="0"/>
    <cellStyle name="Percent" xfId="1" builtinId="5"/>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zoomScale="70" zoomScaleNormal="70" workbookViewId="0">
      <selection activeCell="A2" sqref="A2"/>
    </sheetView>
  </sheetViews>
  <sheetFormatPr defaultColWidth="8.81640625" defaultRowHeight="15.5" x14ac:dyDescent="0.35"/>
  <cols>
    <col min="1" max="1" width="9.453125" style="14" customWidth="1"/>
    <col min="2" max="2" width="18.453125" style="15" customWidth="1"/>
    <col min="3" max="3" width="33.1796875" style="4" customWidth="1"/>
    <col min="4" max="4" width="23.1796875" style="4" customWidth="1"/>
    <col min="5" max="5" width="13.81640625" style="4" customWidth="1"/>
    <col min="6" max="6" width="44.6328125" style="22" customWidth="1"/>
    <col min="7" max="11" width="27.1796875" style="16" customWidth="1"/>
    <col min="12" max="16384" width="8.81640625" style="4"/>
  </cols>
  <sheetData>
    <row r="1" spans="1:12" x14ac:dyDescent="0.35">
      <c r="A1" s="129" t="s">
        <v>141</v>
      </c>
    </row>
    <row r="3" spans="1:12" ht="29.15" customHeight="1" x14ac:dyDescent="0.35">
      <c r="A3" s="89" t="s">
        <v>14</v>
      </c>
      <c r="B3" s="89" t="s">
        <v>2</v>
      </c>
      <c r="C3" s="89" t="s">
        <v>0</v>
      </c>
      <c r="D3" s="89" t="s">
        <v>16</v>
      </c>
      <c r="E3" s="89" t="s">
        <v>104</v>
      </c>
      <c r="F3" s="89"/>
      <c r="G3" s="100" t="s">
        <v>18</v>
      </c>
      <c r="H3" s="100"/>
      <c r="I3" s="100"/>
      <c r="J3" s="100"/>
      <c r="K3" s="100"/>
    </row>
    <row r="4" spans="1:12" x14ac:dyDescent="0.35">
      <c r="A4" s="89"/>
      <c r="B4" s="89"/>
      <c r="C4" s="89"/>
      <c r="D4" s="89"/>
      <c r="E4" s="2" t="s">
        <v>17</v>
      </c>
      <c r="F4" s="17" t="s">
        <v>1</v>
      </c>
      <c r="G4" s="3">
        <v>4</v>
      </c>
      <c r="H4" s="3">
        <v>3</v>
      </c>
      <c r="I4" s="80">
        <v>2</v>
      </c>
      <c r="J4" s="3">
        <v>1</v>
      </c>
      <c r="K4" s="3">
        <v>0</v>
      </c>
    </row>
    <row r="5" spans="1:12" ht="124" x14ac:dyDescent="0.35">
      <c r="A5" s="2">
        <v>1</v>
      </c>
      <c r="B5" s="86" t="s">
        <v>7</v>
      </c>
      <c r="C5" s="5" t="s">
        <v>49</v>
      </c>
      <c r="D5" s="6"/>
      <c r="E5" s="2" t="s">
        <v>15</v>
      </c>
      <c r="F5" s="7" t="s">
        <v>106</v>
      </c>
      <c r="G5" s="8" t="s">
        <v>107</v>
      </c>
      <c r="H5" s="8" t="s">
        <v>108</v>
      </c>
      <c r="I5" s="8" t="s">
        <v>109</v>
      </c>
      <c r="J5" s="8" t="s">
        <v>110</v>
      </c>
      <c r="K5" s="8" t="s">
        <v>50</v>
      </c>
    </row>
    <row r="6" spans="1:12" ht="164.5" customHeight="1" x14ac:dyDescent="0.35">
      <c r="A6" s="2">
        <f>A5+1</f>
        <v>2</v>
      </c>
      <c r="B6" s="86"/>
      <c r="C6" s="5" t="s">
        <v>3</v>
      </c>
      <c r="D6" s="6"/>
      <c r="E6" s="2" t="s">
        <v>15</v>
      </c>
      <c r="F6" s="18" t="s">
        <v>51</v>
      </c>
      <c r="G6" s="9" t="s">
        <v>102</v>
      </c>
      <c r="H6" s="9" t="s">
        <v>103</v>
      </c>
      <c r="I6" s="9" t="s">
        <v>105</v>
      </c>
      <c r="J6" s="9" t="s">
        <v>36</v>
      </c>
      <c r="K6" s="9" t="s">
        <v>37</v>
      </c>
    </row>
    <row r="7" spans="1:12" ht="186.65" customHeight="1" x14ac:dyDescent="0.35">
      <c r="A7" s="24">
        <f t="shared" ref="A7:A23" si="0">A6+1</f>
        <v>3</v>
      </c>
      <c r="B7" s="86"/>
      <c r="C7" s="5" t="s">
        <v>4</v>
      </c>
      <c r="D7" s="6"/>
      <c r="E7" s="2" t="s">
        <v>15</v>
      </c>
      <c r="F7" s="19" t="s">
        <v>70</v>
      </c>
      <c r="G7" s="9" t="s">
        <v>71</v>
      </c>
      <c r="H7" s="9" t="s">
        <v>52</v>
      </c>
      <c r="I7" s="9" t="s">
        <v>88</v>
      </c>
      <c r="J7" s="9" t="s">
        <v>72</v>
      </c>
      <c r="K7" s="9" t="s">
        <v>73</v>
      </c>
    </row>
    <row r="8" spans="1:12" ht="82" customHeight="1" x14ac:dyDescent="0.35">
      <c r="A8" s="79">
        <f t="shared" si="0"/>
        <v>4</v>
      </c>
      <c r="B8" s="86"/>
      <c r="C8" s="5" t="s">
        <v>55</v>
      </c>
      <c r="D8" s="78"/>
      <c r="E8" s="79" t="s">
        <v>15</v>
      </c>
      <c r="F8" s="18" t="s">
        <v>91</v>
      </c>
      <c r="G8" s="9" t="s">
        <v>96</v>
      </c>
      <c r="H8" s="9" t="s">
        <v>97</v>
      </c>
      <c r="I8" s="9" t="s">
        <v>98</v>
      </c>
      <c r="J8" s="9" t="s">
        <v>111</v>
      </c>
      <c r="K8" s="9" t="s">
        <v>38</v>
      </c>
    </row>
    <row r="9" spans="1:12" ht="300.5" customHeight="1" x14ac:dyDescent="0.35">
      <c r="A9" s="24">
        <f t="shared" si="0"/>
        <v>5</v>
      </c>
      <c r="B9" s="86"/>
      <c r="C9" s="5" t="s">
        <v>5</v>
      </c>
      <c r="D9" s="6"/>
      <c r="E9" s="2" t="s">
        <v>15</v>
      </c>
      <c r="F9" s="7" t="s">
        <v>92</v>
      </c>
      <c r="G9" s="7" t="s">
        <v>93</v>
      </c>
      <c r="H9" s="7" t="s">
        <v>94</v>
      </c>
      <c r="I9" s="8" t="s">
        <v>95</v>
      </c>
      <c r="J9" s="8" t="s">
        <v>34</v>
      </c>
      <c r="K9" s="8" t="s">
        <v>24</v>
      </c>
    </row>
    <row r="10" spans="1:12" ht="248" x14ac:dyDescent="0.35">
      <c r="A10" s="24">
        <f t="shared" si="0"/>
        <v>6</v>
      </c>
      <c r="B10" s="6" t="s">
        <v>8</v>
      </c>
      <c r="C10" s="5" t="s">
        <v>6</v>
      </c>
      <c r="D10" s="6"/>
      <c r="E10" s="2" t="s">
        <v>15</v>
      </c>
      <c r="F10" s="18" t="s">
        <v>74</v>
      </c>
      <c r="G10" s="7" t="s">
        <v>99</v>
      </c>
      <c r="H10" s="7" t="s">
        <v>100</v>
      </c>
      <c r="I10" s="7" t="s">
        <v>101</v>
      </c>
      <c r="J10" s="87" t="s">
        <v>25</v>
      </c>
      <c r="K10" s="88"/>
    </row>
    <row r="11" spans="1:12" ht="305" customHeight="1" x14ac:dyDescent="0.35">
      <c r="A11" s="24">
        <f t="shared" si="0"/>
        <v>7</v>
      </c>
      <c r="B11" s="23"/>
      <c r="C11" s="5" t="s">
        <v>61</v>
      </c>
      <c r="D11" s="23"/>
      <c r="E11" s="26" t="s">
        <v>15</v>
      </c>
      <c r="F11" s="7" t="s">
        <v>62</v>
      </c>
      <c r="G11" s="97" t="s">
        <v>63</v>
      </c>
      <c r="H11" s="98"/>
      <c r="I11" s="98"/>
      <c r="J11" s="98"/>
      <c r="K11" s="99"/>
    </row>
    <row r="12" spans="1:12" ht="186.65" customHeight="1" x14ac:dyDescent="0.35">
      <c r="A12" s="24">
        <f>A11+1</f>
        <v>8</v>
      </c>
      <c r="B12" s="89" t="s">
        <v>9</v>
      </c>
      <c r="C12" s="90" t="s">
        <v>10</v>
      </c>
      <c r="D12" s="5" t="s">
        <v>46</v>
      </c>
      <c r="E12" s="2" t="s">
        <v>15</v>
      </c>
      <c r="F12" s="18" t="s">
        <v>35</v>
      </c>
      <c r="G12" s="81" t="s">
        <v>112</v>
      </c>
      <c r="H12" s="81" t="s">
        <v>113</v>
      </c>
      <c r="I12" s="81" t="s">
        <v>114</v>
      </c>
      <c r="J12" s="81" t="s">
        <v>115</v>
      </c>
      <c r="K12" s="81" t="s">
        <v>116</v>
      </c>
      <c r="L12" s="13"/>
    </row>
    <row r="13" spans="1:12" ht="97.5" customHeight="1" x14ac:dyDescent="0.35">
      <c r="A13" s="24">
        <f t="shared" si="0"/>
        <v>9</v>
      </c>
      <c r="B13" s="89"/>
      <c r="C13" s="90"/>
      <c r="D13" s="5" t="s">
        <v>90</v>
      </c>
      <c r="E13" s="2" t="s">
        <v>15</v>
      </c>
      <c r="F13" s="18" t="s">
        <v>89</v>
      </c>
      <c r="G13" s="82" t="s">
        <v>117</v>
      </c>
      <c r="H13" s="82" t="s">
        <v>118</v>
      </c>
      <c r="I13" s="82" t="s">
        <v>119</v>
      </c>
      <c r="J13" s="82" t="s">
        <v>120</v>
      </c>
      <c r="K13" s="82" t="s">
        <v>121</v>
      </c>
    </row>
    <row r="14" spans="1:12" ht="141" customHeight="1" x14ac:dyDescent="0.35">
      <c r="A14" s="24">
        <f t="shared" si="0"/>
        <v>10</v>
      </c>
      <c r="B14" s="89"/>
      <c r="C14" s="5" t="s">
        <v>56</v>
      </c>
      <c r="D14" s="5"/>
      <c r="E14" s="2" t="s">
        <v>15</v>
      </c>
      <c r="F14" s="18" t="s">
        <v>47</v>
      </c>
      <c r="G14" s="7" t="s">
        <v>40</v>
      </c>
      <c r="H14" s="7" t="s">
        <v>41</v>
      </c>
      <c r="I14" s="7" t="s">
        <v>42</v>
      </c>
      <c r="J14" s="7" t="s">
        <v>43</v>
      </c>
      <c r="K14" s="7" t="s">
        <v>44</v>
      </c>
    </row>
    <row r="15" spans="1:12" ht="48" customHeight="1" x14ac:dyDescent="0.35">
      <c r="A15" s="83">
        <f t="shared" si="0"/>
        <v>11</v>
      </c>
      <c r="B15" s="89"/>
      <c r="C15" s="90" t="s">
        <v>11</v>
      </c>
      <c r="D15" s="94" t="s">
        <v>12</v>
      </c>
      <c r="E15" s="83" t="s">
        <v>15</v>
      </c>
      <c r="F15" s="18" t="s">
        <v>39</v>
      </c>
      <c r="G15" s="91" t="s">
        <v>26</v>
      </c>
      <c r="H15" s="92"/>
      <c r="I15" s="92"/>
      <c r="J15" s="92"/>
      <c r="K15" s="93"/>
    </row>
    <row r="16" spans="1:12" ht="50.5" customHeight="1" x14ac:dyDescent="0.35">
      <c r="A16" s="84"/>
      <c r="B16" s="89"/>
      <c r="C16" s="90"/>
      <c r="D16" s="95"/>
      <c r="E16" s="84"/>
      <c r="F16" s="18" t="s">
        <v>27</v>
      </c>
      <c r="G16" s="18" t="s">
        <v>122</v>
      </c>
      <c r="H16" s="18" t="s">
        <v>123</v>
      </c>
      <c r="I16" s="18" t="s">
        <v>124</v>
      </c>
      <c r="J16" s="18" t="s">
        <v>125</v>
      </c>
      <c r="K16" s="18" t="s">
        <v>23</v>
      </c>
    </row>
    <row r="17" spans="1:11" ht="36" customHeight="1" x14ac:dyDescent="0.35">
      <c r="A17" s="84"/>
      <c r="B17" s="89"/>
      <c r="C17" s="90"/>
      <c r="D17" s="95"/>
      <c r="E17" s="84"/>
      <c r="F17" s="18" t="s">
        <v>28</v>
      </c>
      <c r="G17" s="18" t="s">
        <v>126</v>
      </c>
      <c r="H17" s="18" t="s">
        <v>127</v>
      </c>
      <c r="I17" s="18" t="s">
        <v>128</v>
      </c>
      <c r="J17" s="18" t="s">
        <v>129</v>
      </c>
      <c r="K17" s="18" t="s">
        <v>23</v>
      </c>
    </row>
    <row r="18" spans="1:11" ht="37" customHeight="1" x14ac:dyDescent="0.35">
      <c r="A18" s="84"/>
      <c r="B18" s="89"/>
      <c r="C18" s="90"/>
      <c r="D18" s="95"/>
      <c r="E18" s="84"/>
      <c r="F18" s="18" t="s">
        <v>29</v>
      </c>
      <c r="G18" s="18" t="s">
        <v>130</v>
      </c>
      <c r="H18" s="18" t="s">
        <v>131</v>
      </c>
      <c r="I18" s="18" t="s">
        <v>132</v>
      </c>
      <c r="J18" s="18" t="s">
        <v>133</v>
      </c>
      <c r="K18" s="18" t="s">
        <v>23</v>
      </c>
    </row>
    <row r="19" spans="1:11" ht="67" customHeight="1" x14ac:dyDescent="0.35">
      <c r="A19" s="85"/>
      <c r="B19" s="89"/>
      <c r="C19" s="90"/>
      <c r="D19" s="96"/>
      <c r="E19" s="85"/>
      <c r="F19" s="18" t="s">
        <v>30</v>
      </c>
      <c r="G19" s="18" t="s">
        <v>134</v>
      </c>
      <c r="H19" s="18" t="s">
        <v>135</v>
      </c>
      <c r="I19" s="18" t="s">
        <v>136</v>
      </c>
      <c r="J19" s="18" t="s">
        <v>137</v>
      </c>
      <c r="K19" s="18" t="s">
        <v>23</v>
      </c>
    </row>
    <row r="20" spans="1:11" ht="110" customHeight="1" x14ac:dyDescent="0.35">
      <c r="A20" s="24">
        <f>A15+1</f>
        <v>12</v>
      </c>
      <c r="B20" s="89"/>
      <c r="C20" s="90"/>
      <c r="D20" s="27" t="s">
        <v>64</v>
      </c>
      <c r="E20" s="25" t="s">
        <v>15</v>
      </c>
      <c r="F20" s="18" t="s">
        <v>65</v>
      </c>
      <c r="G20" s="7" t="s">
        <v>66</v>
      </c>
      <c r="H20" s="7" t="s">
        <v>67</v>
      </c>
      <c r="I20" s="7" t="s">
        <v>68</v>
      </c>
      <c r="J20" s="7" t="s">
        <v>69</v>
      </c>
      <c r="K20" s="7" t="s">
        <v>23</v>
      </c>
    </row>
    <row r="21" spans="1:11" ht="147.65" customHeight="1" x14ac:dyDescent="0.35">
      <c r="A21" s="24">
        <f t="shared" si="0"/>
        <v>13</v>
      </c>
      <c r="B21" s="89"/>
      <c r="C21" s="90"/>
      <c r="D21" s="5" t="s">
        <v>87</v>
      </c>
      <c r="E21" s="2" t="s">
        <v>15</v>
      </c>
      <c r="F21" s="18" t="s">
        <v>75</v>
      </c>
      <c r="G21" s="10" t="s">
        <v>76</v>
      </c>
      <c r="H21" s="10" t="s">
        <v>77</v>
      </c>
      <c r="I21" s="10" t="s">
        <v>78</v>
      </c>
      <c r="J21" s="10" t="s">
        <v>79</v>
      </c>
      <c r="K21" s="9" t="s">
        <v>23</v>
      </c>
    </row>
    <row r="22" spans="1:11" ht="99.5" customHeight="1" x14ac:dyDescent="0.35">
      <c r="A22" s="24">
        <f t="shared" si="0"/>
        <v>14</v>
      </c>
      <c r="B22" s="89"/>
      <c r="C22" s="90"/>
      <c r="D22" s="5" t="s">
        <v>80</v>
      </c>
      <c r="E22" s="2" t="s">
        <v>15</v>
      </c>
      <c r="F22" s="18" t="s">
        <v>81</v>
      </c>
      <c r="G22" s="10" t="s">
        <v>82</v>
      </c>
      <c r="H22" s="10" t="s">
        <v>83</v>
      </c>
      <c r="I22" s="10" t="s">
        <v>84</v>
      </c>
      <c r="J22" s="10" t="s">
        <v>85</v>
      </c>
      <c r="K22" s="10" t="s">
        <v>86</v>
      </c>
    </row>
    <row r="23" spans="1:11" ht="146.5" customHeight="1" x14ac:dyDescent="0.35">
      <c r="A23" s="24">
        <f t="shared" si="0"/>
        <v>15</v>
      </c>
      <c r="B23" s="89"/>
      <c r="C23" s="5" t="s">
        <v>13</v>
      </c>
      <c r="D23" s="5"/>
      <c r="E23" s="2" t="s">
        <v>15</v>
      </c>
      <c r="F23" s="18" t="s">
        <v>31</v>
      </c>
      <c r="G23" s="7" t="s">
        <v>138</v>
      </c>
      <c r="H23" s="7" t="s">
        <v>139</v>
      </c>
      <c r="I23" s="7" t="s">
        <v>140</v>
      </c>
      <c r="J23" s="7" t="s">
        <v>34</v>
      </c>
      <c r="K23" s="7" t="s">
        <v>32</v>
      </c>
    </row>
    <row r="24" spans="1:11" x14ac:dyDescent="0.35">
      <c r="C24" s="4" t="s">
        <v>33</v>
      </c>
      <c r="E24" s="1"/>
      <c r="F24" s="20"/>
      <c r="G24" s="11"/>
    </row>
    <row r="25" spans="1:11" x14ac:dyDescent="0.35">
      <c r="C25" s="12" t="s">
        <v>53</v>
      </c>
      <c r="D25" s="12"/>
      <c r="E25" s="12"/>
      <c r="F25" s="21"/>
      <c r="G25" s="12"/>
    </row>
    <row r="26" spans="1:11" x14ac:dyDescent="0.35">
      <c r="C26" s="4" t="s">
        <v>45</v>
      </c>
      <c r="E26" s="1"/>
      <c r="F26" s="20"/>
      <c r="G26" s="11"/>
    </row>
    <row r="27" spans="1:11" x14ac:dyDescent="0.35">
      <c r="C27" s="12" t="s">
        <v>54</v>
      </c>
      <c r="E27" s="1"/>
      <c r="F27" s="20"/>
      <c r="G27" s="11"/>
    </row>
  </sheetData>
  <mergeCells count="16">
    <mergeCell ref="G3:K3"/>
    <mergeCell ref="A3:A4"/>
    <mergeCell ref="B3:B4"/>
    <mergeCell ref="C3:C4"/>
    <mergeCell ref="D3:D4"/>
    <mergeCell ref="E3:F3"/>
    <mergeCell ref="A15:A19"/>
    <mergeCell ref="B5:B9"/>
    <mergeCell ref="J10:K10"/>
    <mergeCell ref="B12:B23"/>
    <mergeCell ref="C12:C13"/>
    <mergeCell ref="C15:C22"/>
    <mergeCell ref="G15:K15"/>
    <mergeCell ref="D15:D19"/>
    <mergeCell ref="E15:E19"/>
    <mergeCell ref="G11:K11"/>
  </mergeCells>
  <conditionalFormatting sqref="B5 E4:F4 B3:D3 E13:E15 E5:E10 E21:E23">
    <cfRule type="cellIs" dxfId="22" priority="14" operator="equal">
      <formula>"Tidak dinilai"</formula>
    </cfRule>
  </conditionalFormatting>
  <conditionalFormatting sqref="D6">
    <cfRule type="cellIs" dxfId="21" priority="12" operator="equal">
      <formula>"Tidak dinilai"</formula>
    </cfRule>
  </conditionalFormatting>
  <conditionalFormatting sqref="D5">
    <cfRule type="cellIs" dxfId="20" priority="13" operator="equal">
      <formula>"Tidak dinilai"</formula>
    </cfRule>
  </conditionalFormatting>
  <conditionalFormatting sqref="D10:D11">
    <cfRule type="cellIs" dxfId="19" priority="7" operator="equal">
      <formula>"Tidak dinilai"</formula>
    </cfRule>
  </conditionalFormatting>
  <conditionalFormatting sqref="D8">
    <cfRule type="cellIs" dxfId="18" priority="10" operator="equal">
      <formula>"Tidak dinilai"</formula>
    </cfRule>
  </conditionalFormatting>
  <conditionalFormatting sqref="D7">
    <cfRule type="cellIs" dxfId="17" priority="11" operator="equal">
      <formula>"Tidak dinilai"</formula>
    </cfRule>
  </conditionalFormatting>
  <conditionalFormatting sqref="D9">
    <cfRule type="cellIs" dxfId="16" priority="9" operator="equal">
      <formula>"Tidak dinilai"</formula>
    </cfRule>
  </conditionalFormatting>
  <conditionalFormatting sqref="A3">
    <cfRule type="cellIs" dxfId="15" priority="6" operator="equal">
      <formula>"Tidak dinilai"</formula>
    </cfRule>
  </conditionalFormatting>
  <conditionalFormatting sqref="G4:K4">
    <cfRule type="cellIs" dxfId="14" priority="5" operator="equal">
      <formula>"Tidak dinilai"</formula>
    </cfRule>
  </conditionalFormatting>
  <conditionalFormatting sqref="E12">
    <cfRule type="cellIs" dxfId="13" priority="2" operator="equal">
      <formula>"Tidak dinilai"</formula>
    </cfRule>
  </conditionalFormatting>
  <conditionalFormatting sqref="E11">
    <cfRule type="cellIs" dxfId="12" priority="1" operator="equal">
      <formula>"Tidak dinilai"</formula>
    </cfRule>
  </conditionalFormatting>
  <dataValidations disablePrompts="1" count="1">
    <dataValidation type="list" allowBlank="1" showInputMessage="1" showErrorMessage="1" sqref="E21:E23 E5:E15">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21"/>
  <sheetViews>
    <sheetView zoomScale="70" zoomScaleNormal="70" workbookViewId="0">
      <selection activeCell="G8" sqref="G8:G9"/>
    </sheetView>
  </sheetViews>
  <sheetFormatPr defaultColWidth="8.81640625" defaultRowHeight="15.5" x14ac:dyDescent="0.35"/>
  <cols>
    <col min="1" max="1" width="9.453125" style="30" customWidth="1"/>
    <col min="2" max="2" width="18.453125" style="31" customWidth="1"/>
    <col min="3" max="3" width="33.1796875" style="28" customWidth="1"/>
    <col min="4" max="4" width="42.453125" style="28" customWidth="1"/>
    <col min="5" max="5" width="15.6328125" style="28" customWidth="1"/>
    <col min="6" max="6" width="10.08984375" style="28" customWidth="1"/>
    <col min="7" max="7" width="7.1796875" style="28" customWidth="1"/>
    <col min="8" max="8" width="7.6328125" style="28" customWidth="1"/>
    <col min="9" max="10" width="7.453125" style="31" customWidth="1"/>
    <col min="11" max="12" width="9" style="28" customWidth="1"/>
    <col min="13" max="13" width="12.453125" style="28" bestFit="1" customWidth="1"/>
    <col min="14" max="14" width="8.81640625" style="28"/>
    <col min="15" max="15" width="9.90625" style="28" customWidth="1"/>
    <col min="16" max="16384" width="8.81640625" style="28"/>
  </cols>
  <sheetData>
    <row r="1" spans="1:15" ht="29.15" customHeight="1" x14ac:dyDescent="0.35">
      <c r="A1" s="117" t="s">
        <v>14</v>
      </c>
      <c r="B1" s="108" t="s">
        <v>2</v>
      </c>
      <c r="C1" s="108" t="s">
        <v>0</v>
      </c>
      <c r="D1" s="108" t="s">
        <v>16</v>
      </c>
      <c r="E1" s="108" t="s">
        <v>57</v>
      </c>
      <c r="F1" s="108" t="s">
        <v>48</v>
      </c>
      <c r="G1" s="108" t="s">
        <v>19</v>
      </c>
      <c r="H1" s="108"/>
      <c r="I1" s="108" t="s">
        <v>20</v>
      </c>
      <c r="J1" s="108"/>
      <c r="K1" s="108" t="s">
        <v>21</v>
      </c>
      <c r="L1" s="108"/>
      <c r="M1" s="119" t="s">
        <v>22</v>
      </c>
      <c r="N1" s="108" t="s">
        <v>59</v>
      </c>
      <c r="O1" s="110" t="s">
        <v>60</v>
      </c>
    </row>
    <row r="2" spans="1:15" ht="8.5" customHeight="1" thickBot="1" x14ac:dyDescent="0.4">
      <c r="A2" s="118"/>
      <c r="B2" s="109"/>
      <c r="C2" s="112"/>
      <c r="D2" s="112"/>
      <c r="E2" s="109"/>
      <c r="F2" s="109"/>
      <c r="G2" s="112"/>
      <c r="H2" s="112"/>
      <c r="I2" s="112"/>
      <c r="J2" s="112"/>
      <c r="K2" s="112"/>
      <c r="L2" s="112"/>
      <c r="M2" s="120"/>
      <c r="N2" s="109"/>
      <c r="O2" s="111"/>
    </row>
    <row r="3" spans="1:15" x14ac:dyDescent="0.35">
      <c r="A3" s="70">
        <v>1</v>
      </c>
      <c r="B3" s="121" t="str">
        <f>'Doktor Penambahan PS pd PTS-PTN'!B5</f>
        <v>1.  Kurikulum</v>
      </c>
      <c r="C3" s="65" t="str">
        <f>'Doktor Penambahan PS pd PTS-PTN'!C5</f>
        <v>1.1  Keunggulan Program Studi.</v>
      </c>
      <c r="D3" s="66"/>
      <c r="E3" s="71" t="s">
        <v>58</v>
      </c>
      <c r="F3" s="71">
        <v>2</v>
      </c>
      <c r="G3" s="124">
        <v>5</v>
      </c>
      <c r="H3" s="125">
        <f>G3/$G$18</f>
        <v>0.5</v>
      </c>
      <c r="I3" s="68">
        <v>4</v>
      </c>
      <c r="J3" s="67">
        <f>I3/(SUM($I$3:$I$7))</f>
        <v>0.21052631578947367</v>
      </c>
      <c r="K3" s="65"/>
      <c r="L3" s="67"/>
      <c r="M3" s="69">
        <f>H3*J3*100</f>
        <v>10.526315789473683</v>
      </c>
      <c r="N3" s="72">
        <v>2</v>
      </c>
      <c r="O3" s="73">
        <f>M3*N3</f>
        <v>21.052631578947366</v>
      </c>
    </row>
    <row r="4" spans="1:15" x14ac:dyDescent="0.35">
      <c r="A4" s="37">
        <f>A3+1</f>
        <v>2</v>
      </c>
      <c r="B4" s="122"/>
      <c r="C4" s="38" t="str">
        <f>'Doktor Penambahan PS pd PTS-PTN'!C6</f>
        <v>1.2  Profil Lulusan Program Studi.</v>
      </c>
      <c r="D4" s="39"/>
      <c r="E4" s="40" t="s">
        <v>58</v>
      </c>
      <c r="F4" s="40">
        <v>2</v>
      </c>
      <c r="G4" s="114"/>
      <c r="H4" s="113"/>
      <c r="I4" s="41">
        <v>3</v>
      </c>
      <c r="J4" s="42">
        <f>I4/(SUM($I$3:$I$7))</f>
        <v>0.15789473684210525</v>
      </c>
      <c r="K4" s="38"/>
      <c r="L4" s="42"/>
      <c r="M4" s="43">
        <f>H3*J4*100</f>
        <v>7.8947368421052628</v>
      </c>
      <c r="N4" s="44">
        <v>2</v>
      </c>
      <c r="O4" s="45">
        <f t="shared" ref="O4:O17" si="0">M4*N4</f>
        <v>15.789473684210526</v>
      </c>
    </row>
    <row r="5" spans="1:15" x14ac:dyDescent="0.35">
      <c r="A5" s="37">
        <f t="shared" ref="A5:A7" si="1">A4+1</f>
        <v>3</v>
      </c>
      <c r="B5" s="122"/>
      <c r="C5" s="38" t="str">
        <f>'Doktor Penambahan PS pd PTS-PTN'!C7</f>
        <v>1.3  Capaian Pembelajaran</v>
      </c>
      <c r="D5" s="39"/>
      <c r="E5" s="40" t="s">
        <v>58</v>
      </c>
      <c r="F5" s="40">
        <v>2</v>
      </c>
      <c r="G5" s="114"/>
      <c r="H5" s="113"/>
      <c r="I5" s="41">
        <v>4</v>
      </c>
      <c r="J5" s="42">
        <f>I5/(SUM($I$3:$I$7))</f>
        <v>0.21052631578947367</v>
      </c>
      <c r="K5" s="38"/>
      <c r="L5" s="42"/>
      <c r="M5" s="43">
        <f>H3*J5*100</f>
        <v>10.526315789473683</v>
      </c>
      <c r="N5" s="44">
        <v>2</v>
      </c>
      <c r="O5" s="45">
        <f t="shared" si="0"/>
        <v>21.052631578947366</v>
      </c>
    </row>
    <row r="6" spans="1:15" ht="33" customHeight="1" x14ac:dyDescent="0.35">
      <c r="A6" s="37">
        <f t="shared" si="1"/>
        <v>4</v>
      </c>
      <c r="B6" s="122"/>
      <c r="C6" s="38" t="str">
        <f>'Doktor Penambahan PS pd PTS-PTN'!C8</f>
        <v>1.4  Struktur kurikulum/Susunan Mata Kuliah</v>
      </c>
      <c r="D6" s="39"/>
      <c r="E6" s="40" t="s">
        <v>58</v>
      </c>
      <c r="F6" s="40">
        <v>2</v>
      </c>
      <c r="G6" s="114"/>
      <c r="H6" s="113"/>
      <c r="I6" s="41">
        <v>4</v>
      </c>
      <c r="J6" s="42">
        <f>I6/(SUM($I$3:$I$7))</f>
        <v>0.21052631578947367</v>
      </c>
      <c r="K6" s="38"/>
      <c r="L6" s="42"/>
      <c r="M6" s="43">
        <f>H3*J6*100</f>
        <v>10.526315789473683</v>
      </c>
      <c r="N6" s="44">
        <v>2</v>
      </c>
      <c r="O6" s="45">
        <f t="shared" si="0"/>
        <v>21.052631578947366</v>
      </c>
    </row>
    <row r="7" spans="1:15" ht="31.5" thickBot="1" x14ac:dyDescent="0.4">
      <c r="A7" s="37">
        <f t="shared" si="1"/>
        <v>5</v>
      </c>
      <c r="B7" s="123"/>
      <c r="C7" s="49" t="str">
        <f>'Doktor Penambahan PS pd PTS-PTN'!C9</f>
        <v>1.5  Rencana Pembelajaran Semester (RPS)</v>
      </c>
      <c r="D7" s="74"/>
      <c r="E7" s="75" t="s">
        <v>58</v>
      </c>
      <c r="F7" s="76">
        <v>2</v>
      </c>
      <c r="G7" s="104"/>
      <c r="H7" s="106"/>
      <c r="I7" s="51">
        <v>4</v>
      </c>
      <c r="J7" s="52">
        <f>I7/(SUM($I$3:$I$7))</f>
        <v>0.21052631578947367</v>
      </c>
      <c r="K7" s="49"/>
      <c r="L7" s="52"/>
      <c r="M7" s="53">
        <f>H3*J7*100</f>
        <v>10.526315789473683</v>
      </c>
      <c r="N7" s="54">
        <v>2</v>
      </c>
      <c r="O7" s="55">
        <f t="shared" si="0"/>
        <v>21.052631578947366</v>
      </c>
    </row>
    <row r="8" spans="1:15" ht="31" x14ac:dyDescent="0.35">
      <c r="A8" s="56">
        <f>A7+1</f>
        <v>6</v>
      </c>
      <c r="B8" s="101" t="str">
        <f>'Doktor Penambahan PS pd PTS-PTN'!B10</f>
        <v>2.  Dosen</v>
      </c>
      <c r="C8" s="57" t="str">
        <f>'Doktor Penambahan PS pd PTS-PTN'!C10</f>
        <v>2.1  Calon dosen tetap pada program studi yang diusulkan</v>
      </c>
      <c r="D8" s="58"/>
      <c r="E8" s="59" t="s">
        <v>58</v>
      </c>
      <c r="F8" s="59">
        <v>2</v>
      </c>
      <c r="G8" s="103">
        <v>2</v>
      </c>
      <c r="H8" s="105">
        <f>G8/$G$18</f>
        <v>0.2</v>
      </c>
      <c r="I8" s="60">
        <v>4</v>
      </c>
      <c r="J8" s="61">
        <f>I8/(SUM($I$8:$I$9))</f>
        <v>0.5</v>
      </c>
      <c r="K8" s="57"/>
      <c r="L8" s="61"/>
      <c r="M8" s="62">
        <f>H8*J8*100</f>
        <v>10</v>
      </c>
      <c r="N8" s="63">
        <v>2</v>
      </c>
      <c r="O8" s="64">
        <f t="shared" si="0"/>
        <v>20</v>
      </c>
    </row>
    <row r="9" spans="1:15" ht="24" customHeight="1" thickBot="1" x14ac:dyDescent="0.4">
      <c r="A9" s="48">
        <f>A8+1</f>
        <v>7</v>
      </c>
      <c r="B9" s="102"/>
      <c r="C9" s="49" t="str">
        <f>'Doktor Penambahan PS pd PTS-PTN'!C11</f>
        <v>2.2  Luaran Calon Dosen Tetap</v>
      </c>
      <c r="D9" s="74"/>
      <c r="E9" s="75"/>
      <c r="F9" s="75">
        <v>2</v>
      </c>
      <c r="G9" s="104"/>
      <c r="H9" s="106"/>
      <c r="I9" s="51">
        <v>4</v>
      </c>
      <c r="J9" s="52">
        <f>I9/(SUM($I$8:$I$9))</f>
        <v>0.5</v>
      </c>
      <c r="K9" s="49"/>
      <c r="L9" s="52"/>
      <c r="M9" s="53">
        <f>H8*J9*100</f>
        <v>10</v>
      </c>
      <c r="N9" s="54">
        <v>2</v>
      </c>
      <c r="O9" s="55">
        <f t="shared" si="0"/>
        <v>20</v>
      </c>
    </row>
    <row r="10" spans="1:15" ht="31" x14ac:dyDescent="0.35">
      <c r="A10" s="56">
        <f>A9+1</f>
        <v>8</v>
      </c>
      <c r="B10" s="101" t="str">
        <f>'Doktor Penambahan PS pd PTS-PTN'!B12</f>
        <v>3.  Unit Pengelola Program Studi</v>
      </c>
      <c r="C10" s="127" t="str">
        <f>'Doktor Penambahan PS pd PTS-PTN'!C12</f>
        <v xml:space="preserve">3.1  Organisasi dan Tata Kerja Unit Pengelola Program Studi.     </v>
      </c>
      <c r="D10" s="57" t="str">
        <f>'Doktor Penambahan PS pd PTS-PTN'!D12</f>
        <v>3.1.1 Organisasi dan Tata Kerja Unit Pengelola Program Studi (UPPS)</v>
      </c>
      <c r="E10" s="57"/>
      <c r="F10" s="77"/>
      <c r="G10" s="103">
        <v>3</v>
      </c>
      <c r="H10" s="105">
        <f>G10/$G$18</f>
        <v>0.3</v>
      </c>
      <c r="I10" s="103">
        <v>3</v>
      </c>
      <c r="J10" s="115">
        <f>I10/SUM($I$10:$I$17)</f>
        <v>0.21428571428571427</v>
      </c>
      <c r="K10" s="60">
        <v>3</v>
      </c>
      <c r="L10" s="61">
        <f>K10/SUM(K10:K11)</f>
        <v>0.375</v>
      </c>
      <c r="M10" s="62">
        <f>H10*J10*L10*100</f>
        <v>2.4107142857142856</v>
      </c>
      <c r="N10" s="63">
        <v>2</v>
      </c>
      <c r="O10" s="64">
        <f t="shared" si="0"/>
        <v>4.8214285714285712</v>
      </c>
    </row>
    <row r="11" spans="1:15" ht="31" x14ac:dyDescent="0.35">
      <c r="A11" s="56">
        <f t="shared" ref="A11:A16" si="2">A10+1</f>
        <v>9</v>
      </c>
      <c r="B11" s="126"/>
      <c r="C11" s="128"/>
      <c r="D11" s="38" t="str">
        <f>'Doktor Penambahan PS pd PTS-PTN'!D13</f>
        <v>3.1.2  Perwujudan Good Governance dengan Lima Pilar Tata Pamong</v>
      </c>
      <c r="E11" s="38"/>
      <c r="F11" s="46"/>
      <c r="G11" s="114"/>
      <c r="H11" s="113"/>
      <c r="I11" s="114"/>
      <c r="J11" s="107"/>
      <c r="K11" s="41">
        <v>5</v>
      </c>
      <c r="L11" s="42">
        <f>K11/SUM(K10:K11)</f>
        <v>0.625</v>
      </c>
      <c r="M11" s="43">
        <f>H10*J10*L11*100</f>
        <v>4.0178571428571423</v>
      </c>
      <c r="N11" s="44">
        <v>2</v>
      </c>
      <c r="O11" s="45">
        <f t="shared" si="0"/>
        <v>8.0357142857142847</v>
      </c>
    </row>
    <row r="12" spans="1:15" ht="31" x14ac:dyDescent="0.35">
      <c r="A12" s="56">
        <f t="shared" si="2"/>
        <v>10</v>
      </c>
      <c r="B12" s="126"/>
      <c r="C12" s="38" t="str">
        <f>'Doktor Penambahan PS pd PTS-PTN'!C14</f>
        <v>3.2  Keterlaksanaan Sistem Penjaminan Mutu Internal</v>
      </c>
      <c r="D12" s="38"/>
      <c r="E12" s="38"/>
      <c r="F12" s="46">
        <v>2</v>
      </c>
      <c r="G12" s="114"/>
      <c r="H12" s="113"/>
      <c r="I12" s="41">
        <v>5</v>
      </c>
      <c r="J12" s="42">
        <f>I12/SUM($I$10:$I$17)</f>
        <v>0.35714285714285715</v>
      </c>
      <c r="K12" s="47"/>
      <c r="L12" s="42"/>
      <c r="M12" s="43">
        <f>H10*J12*100</f>
        <v>10.714285714285714</v>
      </c>
      <c r="N12" s="44">
        <v>2</v>
      </c>
      <c r="O12" s="45">
        <f t="shared" si="0"/>
        <v>21.428571428571427</v>
      </c>
    </row>
    <row r="13" spans="1:15" ht="31" x14ac:dyDescent="0.35">
      <c r="A13" s="56">
        <f t="shared" si="2"/>
        <v>11</v>
      </c>
      <c r="B13" s="126"/>
      <c r="C13" s="128" t="str">
        <f>'Doktor Penambahan PS pd PTS-PTN'!C15</f>
        <v xml:space="preserve">3.3  Sarana dan Prasarana.     </v>
      </c>
      <c r="D13" s="38" t="str">
        <f>'Doktor Penambahan PS pd PTS-PTN'!D15</f>
        <v>3.3.1  Ruang kuliah, ruang kerja dosen, kantor dan perpustakaan</v>
      </c>
      <c r="E13" s="38"/>
      <c r="F13" s="46"/>
      <c r="G13" s="114"/>
      <c r="H13" s="113"/>
      <c r="I13" s="114">
        <v>4</v>
      </c>
      <c r="J13" s="107">
        <f>I13/SUM($I$10:$I$17)</f>
        <v>0.2857142857142857</v>
      </c>
      <c r="K13" s="41">
        <v>2</v>
      </c>
      <c r="L13" s="42">
        <f>K13/SUM($K$13:$K$16)</f>
        <v>0.14285714285714285</v>
      </c>
      <c r="M13" s="43">
        <f>H10*J13*L13*100</f>
        <v>1.2244897959183672</v>
      </c>
      <c r="N13" s="44">
        <v>2</v>
      </c>
      <c r="O13" s="45">
        <f t="shared" si="0"/>
        <v>2.4489795918367343</v>
      </c>
    </row>
    <row r="14" spans="1:15" x14ac:dyDescent="0.35">
      <c r="A14" s="56">
        <f t="shared" si="2"/>
        <v>12</v>
      </c>
      <c r="B14" s="126"/>
      <c r="C14" s="128"/>
      <c r="D14" s="38" t="str">
        <f>'Doktor Penambahan PS pd PTS-PTN'!D20</f>
        <v>3.3.2  Ruang belajar mandiri</v>
      </c>
      <c r="E14" s="38"/>
      <c r="F14" s="46"/>
      <c r="G14" s="114"/>
      <c r="H14" s="113"/>
      <c r="I14" s="114"/>
      <c r="J14" s="107"/>
      <c r="K14" s="41">
        <v>3</v>
      </c>
      <c r="L14" s="42">
        <f>K14/SUM($K$13:$K$16)</f>
        <v>0.21428571428571427</v>
      </c>
      <c r="M14" s="43">
        <f>H10*J13*L14*100</f>
        <v>1.8367346938775504</v>
      </c>
      <c r="N14" s="44">
        <v>2</v>
      </c>
      <c r="O14" s="45">
        <f t="shared" ref="O14" si="3">M14*N14</f>
        <v>3.6734693877551008</v>
      </c>
    </row>
    <row r="15" spans="1:15" ht="15.75" customHeight="1" x14ac:dyDescent="0.35">
      <c r="A15" s="56">
        <f t="shared" si="2"/>
        <v>13</v>
      </c>
      <c r="B15" s="126"/>
      <c r="C15" s="128"/>
      <c r="D15" s="38" t="str">
        <f>'Doktor Penambahan PS pd PTS-PTN'!D21</f>
        <v>3.3.3  Ruang akademik khusus penunjang penelitian</v>
      </c>
      <c r="E15" s="38"/>
      <c r="F15" s="46">
        <v>2</v>
      </c>
      <c r="G15" s="114"/>
      <c r="H15" s="113"/>
      <c r="I15" s="114"/>
      <c r="J15" s="107"/>
      <c r="K15" s="41">
        <v>4</v>
      </c>
      <c r="L15" s="42">
        <f>K15/SUM($K$13:$K$16)</f>
        <v>0.2857142857142857</v>
      </c>
      <c r="M15" s="43">
        <f>H10*J13*L15*100</f>
        <v>2.4489795918367343</v>
      </c>
      <c r="N15" s="44">
        <v>2</v>
      </c>
      <c r="O15" s="45">
        <f t="shared" si="0"/>
        <v>4.8979591836734686</v>
      </c>
    </row>
    <row r="16" spans="1:15" ht="31" x14ac:dyDescent="0.35">
      <c r="A16" s="56">
        <f t="shared" si="2"/>
        <v>14</v>
      </c>
      <c r="B16" s="126"/>
      <c r="C16" s="128"/>
      <c r="D16" s="38" t="str">
        <f>'Doktor Penambahan PS pd PTS-PTN'!D22</f>
        <v>3.3.4  Peralatan praktikum/praktik atau yang tujuan penggunaanya sejenis untuk menunjang penelitian</v>
      </c>
      <c r="E16" s="38"/>
      <c r="F16" s="46">
        <v>2</v>
      </c>
      <c r="G16" s="114"/>
      <c r="H16" s="113"/>
      <c r="I16" s="114"/>
      <c r="J16" s="107"/>
      <c r="K16" s="41">
        <v>5</v>
      </c>
      <c r="L16" s="42">
        <f>K16/SUM($K$13:$K$16)</f>
        <v>0.35714285714285715</v>
      </c>
      <c r="M16" s="43">
        <f>H10*J13*L16*100</f>
        <v>3.0612244897959178</v>
      </c>
      <c r="N16" s="44">
        <v>2</v>
      </c>
      <c r="O16" s="45">
        <f t="shared" si="0"/>
        <v>6.1224489795918355</v>
      </c>
    </row>
    <row r="17" spans="1:15" ht="16.399999999999999" customHeight="1" thickBot="1" x14ac:dyDescent="0.4">
      <c r="A17" s="48">
        <f>A16+1</f>
        <v>15</v>
      </c>
      <c r="B17" s="102"/>
      <c r="C17" s="49" t="str">
        <f>'Doktor Penambahan PS pd PTS-PTN'!C23</f>
        <v>3.4  Tenaga Kependidikan</v>
      </c>
      <c r="D17" s="49"/>
      <c r="E17" s="49"/>
      <c r="F17" s="50"/>
      <c r="G17" s="104"/>
      <c r="H17" s="106"/>
      <c r="I17" s="51">
        <v>2</v>
      </c>
      <c r="J17" s="52">
        <f>I17/SUM($I$10:$I$17)</f>
        <v>0.14285714285714285</v>
      </c>
      <c r="K17" s="49"/>
      <c r="L17" s="52"/>
      <c r="M17" s="53">
        <f>+H10*J17*100</f>
        <v>4.2857142857142847</v>
      </c>
      <c r="N17" s="54">
        <v>2</v>
      </c>
      <c r="O17" s="55">
        <f t="shared" si="0"/>
        <v>8.5714285714285694</v>
      </c>
    </row>
    <row r="18" spans="1:15" ht="18" x14ac:dyDescent="0.35">
      <c r="G18" s="32">
        <f>SUM(G3:G17)</f>
        <v>10</v>
      </c>
      <c r="H18" s="33">
        <f t="shared" ref="H18:M18" si="4">SUM(H3:H17)</f>
        <v>1</v>
      </c>
      <c r="I18" s="32"/>
      <c r="J18" s="33">
        <f>SUM(J3:J17)/3</f>
        <v>1</v>
      </c>
      <c r="K18" s="32"/>
      <c r="L18" s="33">
        <f>SUM(L3:L17)/2</f>
        <v>1</v>
      </c>
      <c r="M18" s="32">
        <f t="shared" si="4"/>
        <v>100</v>
      </c>
      <c r="N18" s="34"/>
      <c r="O18" s="29">
        <f>SUM(O3:O17)</f>
        <v>200</v>
      </c>
    </row>
    <row r="19" spans="1:15" x14ac:dyDescent="0.35">
      <c r="I19" s="35"/>
      <c r="J19" s="35"/>
      <c r="K19" s="36"/>
      <c r="L19" s="35"/>
    </row>
    <row r="20" spans="1:15" ht="31.5" customHeight="1" x14ac:dyDescent="0.35">
      <c r="I20" s="36"/>
      <c r="J20" s="36"/>
      <c r="K20" s="36"/>
      <c r="L20" s="35"/>
      <c r="N20" s="116" t="str">
        <f>IF(OR(N3&lt;2,N4&lt;2,N5&lt;2,N6&lt;2,N7&lt;2,N8&lt;2,N9&lt;2,N12&lt;2,O18&lt;200),"Tidak Memenuhi","Memenuhi,Sesuai Skor")</f>
        <v>Memenuhi,Sesuai Skor</v>
      </c>
      <c r="O20" s="116" t="str">
        <f>IF(OR(N1&lt;2,N2&lt;2,N3&lt;2,N4&lt;1,N5&lt;1,N6&lt;2,N7&lt;2,N8&lt;1,N10&lt;1,O19&lt;200),"Tidak Memenuhi","Memenuhi,Sesuai Skor")</f>
        <v>Tidak Memenuhi</v>
      </c>
    </row>
    <row r="21" spans="1:15" x14ac:dyDescent="0.35">
      <c r="I21" s="35"/>
      <c r="J21" s="35"/>
      <c r="K21" s="36"/>
      <c r="L21" s="36"/>
    </row>
  </sheetData>
  <mergeCells count="28">
    <mergeCell ref="N20:O20"/>
    <mergeCell ref="A1:A2"/>
    <mergeCell ref="B1:B2"/>
    <mergeCell ref="C1:C2"/>
    <mergeCell ref="D1:D2"/>
    <mergeCell ref="G1:H2"/>
    <mergeCell ref="E1:E2"/>
    <mergeCell ref="M1:M2"/>
    <mergeCell ref="B3:B7"/>
    <mergeCell ref="G3:G7"/>
    <mergeCell ref="H3:H7"/>
    <mergeCell ref="B10:B17"/>
    <mergeCell ref="C10:C11"/>
    <mergeCell ref="G10:G17"/>
    <mergeCell ref="C13:C16"/>
    <mergeCell ref="I13:I16"/>
    <mergeCell ref="O1:O2"/>
    <mergeCell ref="K1:L2"/>
    <mergeCell ref="F1:F2"/>
    <mergeCell ref="H10:H17"/>
    <mergeCell ref="I10:I11"/>
    <mergeCell ref="I1:J2"/>
    <mergeCell ref="J10:J11"/>
    <mergeCell ref="B8:B9"/>
    <mergeCell ref="G8:G9"/>
    <mergeCell ref="H8:H9"/>
    <mergeCell ref="J13:J16"/>
    <mergeCell ref="N1:N2"/>
  </mergeCells>
  <conditionalFormatting sqref="B3 B1:F1">
    <cfRule type="cellIs" dxfId="11" priority="14" operator="equal">
      <formula>"Tidak dinilai"</formula>
    </cfRule>
  </conditionalFormatting>
  <conditionalFormatting sqref="D4 F4">
    <cfRule type="cellIs" dxfId="10" priority="12" operator="equal">
      <formula>"Tidak dinilai"</formula>
    </cfRule>
  </conditionalFormatting>
  <conditionalFormatting sqref="D3:F3">
    <cfRule type="cellIs" dxfId="9" priority="13" operator="equal">
      <formula>"Tidak dinilai"</formula>
    </cfRule>
  </conditionalFormatting>
  <conditionalFormatting sqref="D6 F6">
    <cfRule type="cellIs" dxfId="8" priority="10" operator="equal">
      <formula>"Tidak dinilai"</formula>
    </cfRule>
  </conditionalFormatting>
  <conditionalFormatting sqref="D5 F5">
    <cfRule type="cellIs" dxfId="7" priority="11" operator="equal">
      <formula>"Tidak dinilai"</formula>
    </cfRule>
  </conditionalFormatting>
  <conditionalFormatting sqref="D7 F7">
    <cfRule type="cellIs" dxfId="6" priority="9" operator="equal">
      <formula>"Tidak dinilai"</formula>
    </cfRule>
  </conditionalFormatting>
  <conditionalFormatting sqref="A1">
    <cfRule type="cellIs" dxfId="5" priority="6" operator="equal">
      <formula>"Tidak dinilai"</formula>
    </cfRule>
  </conditionalFormatting>
  <conditionalFormatting sqref="G1">
    <cfRule type="cellIs" dxfId="4" priority="5" operator="equal">
      <formula>"Tidak dinilai"</formula>
    </cfRule>
  </conditionalFormatting>
  <conditionalFormatting sqref="I1">
    <cfRule type="cellIs" dxfId="3" priority="4" operator="equal">
      <formula>"Tidak dinilai"</formula>
    </cfRule>
  </conditionalFormatting>
  <conditionalFormatting sqref="K1">
    <cfRule type="cellIs" dxfId="2" priority="3" operator="equal">
      <formula>"Tidak dinilai"</formula>
    </cfRule>
  </conditionalFormatting>
  <conditionalFormatting sqref="D8:F9">
    <cfRule type="cellIs" dxfId="1" priority="2" operator="equal">
      <formula>"Tidak dinilai"</formula>
    </cfRule>
  </conditionalFormatting>
  <conditionalFormatting sqref="E4:E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Doktor Penambahan PS pd PTS-PTN</vt:lpstr>
      <vt:lpstr>Bobot Doktor-Penambahan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2021-01-23T07:17:21Z</dcterms:modified>
</cp:coreProperties>
</file>