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LAPTOP Nova\BAN PT JOB\MAJELIS Periode 2016-2021\PERATURAN BAN-PT 2020\Peraturan BAN-PT Nomor 8 Tahun 2020 ttg Instrumen Pembukaan Prodi Baru Vokasi\"/>
    </mc:Choice>
  </mc:AlternateContent>
  <xr:revisionPtr revIDLastSave="0" documentId="8_{E15D3BA1-DFC4-4CEA-8A47-7044091B4A49}" xr6:coauthVersionLast="45" xr6:coauthVersionMax="45" xr10:uidLastSave="{00000000-0000-0000-0000-000000000000}"/>
  <bookViews>
    <workbookView xWindow="-120" yWindow="-120" windowWidth="20730" windowHeight="11160" xr2:uid="{00000000-000D-0000-FFFF-FFFF00000000}"/>
  </bookViews>
  <sheets>
    <sheet name="Matriks Penilaian" sheetId="11" r:id="rId1"/>
    <sheet name="Pembobotan" sheetId="2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22" l="1"/>
  <c r="F12" i="22" s="1"/>
  <c r="K17" i="22" s="1"/>
  <c r="H18" i="22"/>
  <c r="J17" i="22"/>
  <c r="J16" i="22"/>
  <c r="J15" i="22"/>
  <c r="H15" i="22"/>
  <c r="H14" i="22"/>
  <c r="J13" i="22"/>
  <c r="J12" i="22"/>
  <c r="J21" i="22" s="1"/>
  <c r="H12" i="22"/>
  <c r="H22" i="22" s="1"/>
  <c r="H11" i="22"/>
  <c r="H10" i="22"/>
  <c r="H21" i="22" s="1"/>
  <c r="F10" i="22"/>
  <c r="K10" i="22" s="1"/>
  <c r="H9" i="22"/>
  <c r="H8" i="22"/>
  <c r="J7" i="22"/>
  <c r="J6" i="22"/>
  <c r="J20" i="22" s="1"/>
  <c r="H6" i="22"/>
  <c r="H5" i="22"/>
  <c r="A5" i="22"/>
  <c r="A6" i="22" s="1"/>
  <c r="A7" i="22" s="1"/>
  <c r="A8" i="22" s="1"/>
  <c r="A9" i="22" s="1"/>
  <c r="A10" i="22" s="1"/>
  <c r="A11" i="22" s="1"/>
  <c r="A12" i="22" s="1"/>
  <c r="A13" i="22" s="1"/>
  <c r="A14" i="22" s="1"/>
  <c r="A15" i="22" s="1"/>
  <c r="A16" i="22" s="1"/>
  <c r="A17" i="22" s="1"/>
  <c r="A18" i="22" s="1"/>
  <c r="H4" i="22"/>
  <c r="A4" i="22"/>
  <c r="H3" i="22"/>
  <c r="F3" i="22"/>
  <c r="K9" i="22" s="1"/>
  <c r="A6" i="11"/>
  <c r="A7" i="11" s="1"/>
  <c r="A8" i="11" s="1"/>
  <c r="A9" i="11" s="1"/>
  <c r="A11" i="11" s="1"/>
  <c r="H20" i="22" l="1"/>
  <c r="J22" i="22"/>
  <c r="K11" i="22"/>
  <c r="K13" i="22"/>
  <c r="K16" i="22"/>
  <c r="K18" i="22"/>
  <c r="F19" i="22"/>
  <c r="K3" i="22"/>
  <c r="K5" i="22"/>
  <c r="K6" i="22"/>
  <c r="K8" i="22"/>
  <c r="K4" i="22"/>
  <c r="K7" i="22"/>
  <c r="K12" i="22"/>
  <c r="K14" i="22"/>
  <c r="K15" i="22"/>
  <c r="A12" i="11"/>
  <c r="A13" i="11" s="1"/>
  <c r="A14" i="11" s="1"/>
  <c r="A15" i="11" s="1"/>
  <c r="A16" i="11" s="1"/>
  <c r="A17" i="11" s="1"/>
  <c r="A18" i="11" s="1"/>
  <c r="A23" i="11" s="1"/>
  <c r="A24" i="11" s="1"/>
  <c r="A25" i="11" s="1"/>
  <c r="K19" i="22" l="1"/>
</calcChain>
</file>

<file path=xl/sharedStrings.xml><?xml version="1.0" encoding="utf-8"?>
<sst xmlns="http://schemas.openxmlformats.org/spreadsheetml/2006/main" count="189" uniqueCount="160">
  <si>
    <t>Elemen</t>
  </si>
  <si>
    <t>Indikator</t>
  </si>
  <si>
    <t>Kriteria</t>
  </si>
  <si>
    <t>1.2  Profil Lulusan Program Studi.</t>
  </si>
  <si>
    <t>1.1  Keunikan atau Keunggulan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</si>
  <si>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</si>
  <si>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</si>
  <si>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</si>
  <si>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</si>
  <si>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</si>
  <si>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</si>
  <si>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</si>
  <si>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</si>
  <si>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</si>
  <si>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</si>
  <si>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</si>
  <si>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</si>
  <si>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</si>
  <si>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</si>
  <si>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</si>
  <si>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</si>
  <si>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Elemen</t>
  </si>
  <si>
    <t>Bobot Sub-Elemen</t>
  </si>
  <si>
    <t>Bobot Butir</t>
  </si>
  <si>
    <t>3.1</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</si>
  <si>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</si>
  <si>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</si>
  <si>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</si>
  <si>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</si>
  <si>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Tidak ada susunan mata kuliah</t>
  </si>
  <si>
    <t>Jika memenuhi 5 (lima) aspek</t>
  </si>
  <si>
    <t>Jika memenuhi 4 (empat) aspek</t>
  </si>
  <si>
    <t>Jika memenuhi 3 (tiga) aspek</t>
  </si>
  <si>
    <t>Jika memenuhi 1 - 2 aspek</t>
  </si>
  <si>
    <t>Kurang memadai, ruang akademik khusus yang disiapkan tidak relevan dengan kebutuhan</t>
  </si>
  <si>
    <t>Tidak ada datanya</t>
  </si>
  <si>
    <t>Tidak ada RPS</t>
  </si>
  <si>
    <t>Tidak ada skor dibawah 2</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</si>
  <si>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</si>
  <si>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</si>
  <si>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</si>
  <si>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</si>
  <si>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</si>
  <si>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</si>
  <si>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</si>
  <si>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</si>
  <si>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</si>
  <si>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</si>
  <si>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</si>
  <si>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</si>
  <si>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</si>
  <si>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</si>
  <si>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</si>
  <si>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</si>
  <si>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</si>
  <si>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</si>
  <si>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</si>
  <si>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</si>
  <si>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</si>
  <si>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</si>
  <si>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</si>
  <si>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</si>
  <si>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</si>
  <si>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</si>
  <si>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Tidak memiliki ruang belajar mandiri</t>
  </si>
  <si>
    <t>Kepemilikan ruang belajar mandiri ditinjau dari luasan per mahasiswa, status kepemilikan, dan kelengkapan</t>
  </si>
  <si>
    <t>Jumlah keterlibatan dosen dalam penulisan karya ilmiah/seni/olahraga yang dihasilkan dari penelitian dan pengabdian kepada masyarakat</t>
  </si>
  <si>
    <t>Keunikan atau keunggulan program studi disusun berdasarkan perbandingan kurang dari tiga program studi pada tingkat nasional  dan/atau mencakup kurang dari tiga aspek</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</si>
  <si>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</si>
  <si>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</si>
  <si>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</si>
  <si>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</si>
  <si>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</si>
  <si>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</si>
  <si>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</si>
  <si>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</si>
  <si>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</si>
  <si>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 xml:space="preserve">Jumlah calon dosen tetap sedikitnya sebanyak 5 (lima) orang berkualifikasi akademik lulusan doktor atau doktor terapan atau setara level 9 (sembilan) KKNI, dan telah memiliki NIDN pada PTN pengusul  </t>
  </si>
  <si>
    <t>Memiliki ruang belajar mandiri dengan luasan 4 m2/mahasiswa dan milik sendiri atau dengan luasan lebih dari 4m2/mahasiswa, berstatus SW (sewa, kontrak, atau kerjasama), dan dilengkapi perabot kantor dan internet</t>
  </si>
  <si>
    <t>Memiliki ruang belajar mandiri minimal 4m2/mahasiswa, berstatus SW (sewa, kontrak, atau kerjasama),  dan dilengkapi perabot kantor dan internet</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</si>
  <si>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</si>
  <si>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</si>
  <si>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</si>
  <si>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</si>
  <si>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</si>
  <si>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</si>
  <si>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</si>
  <si>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</si>
  <si>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</si>
  <si>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</si>
  <si>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</si>
  <si>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</si>
  <si>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Rumusan capaian pembelajaran: (a) sesuai dengan profil lulusan, (b) deskripsi kompetensinya sesuai SN-Dikti yang mencakup 4 (empat) domain capaian pembelajaran dan sesuai level 8 (delapan) KKNI, dan (3) relevan dg keunggulan atau keunikan prodi</t>
  </si>
  <si>
    <t>Rumusan capaian pembelajaran: (a) sesuai dengan profil lulusan, (b) deskripsi kompetensinya sesuai level 8 (delapan) KKNI, namun tidak menjabarkan capaian pembelajaran sesuai SN-Dikti, dan (c) tidak atau kurang relevan dengan keunikan atau keunggulan prodi</t>
  </si>
  <si>
    <t>Rumusan capaian pembelajaran tidak sesuai dengan SN Dikti atau level 8 (delapan)KKNI</t>
  </si>
  <si>
    <t>Susunan mata kuliah memenuhi tiga aspek</t>
  </si>
  <si>
    <t xml:space="preserve">Susunan mata kuliah memenuhi aspek 1 dan aspek 2  </t>
  </si>
  <si>
    <t>Susunan mata kuliah memenuhi aspek 1 atau 2 dan aspek 3</t>
  </si>
  <si>
    <t xml:space="preserve">Susunan mata kuliah memenuhi salah satu aspek </t>
  </si>
  <si>
    <t>3.1.2  Perwujudan Good Governance dan Lima Pilar Tata Pamong</t>
  </si>
  <si>
    <t>Profesi atau jenis pekerjaan atau bentuk kerja lainnya. Profil lulusan dilengkapi dengan uraian ringkas kompetensi seluruh profil yang sesuai dengan program pendidikan Diploma Tiga, dan keterkaitan profil tersebut dengan keunggulan atau keunikan program studi.</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</si>
  <si>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</si>
  <si>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Status,  jumlah dan kualifikasi akademik calon  dosen tetap</t>
  </si>
  <si>
    <t xml:space="preserve">Rataan Luas ruangan per mahasiswa atau dosen atau karyawan, dan luas minimum perpustakaan  </t>
  </si>
  <si>
    <t xml:space="preserve">Jumlah ruang akademik khusus sesuai mata kuliah berpraktikum/ berpraktek dengan luasan 1,5 m2 per mahasiswa, 25 orang per ruang, dilengkapi dengan peralatan yang lengkap dan mutakhir  </t>
  </si>
  <si>
    <t xml:space="preserve">3.3.3  Ruang akademik khusus dan peralatan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</si>
  <si>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</si>
  <si>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</si>
  <si>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</si>
  <si>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</si>
  <si>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</si>
  <si>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</si>
  <si>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</si>
  <si>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1.5.1 Susunan mata kuliah</t>
  </si>
  <si>
    <t>1.5.2 Pembelajaran yang dilaksanakan dalam bentuk praktikum/praktik/praktik bengkel/praktik studio/praktek lapang atau magang</t>
  </si>
  <si>
    <t>Proporsi jumlah jam pembelajaran praktikum/praktik/praktik bengkel/praktik studio/praktik lapang atau magang terhadap total jam pembelajaran selama masa pendidikan</t>
  </si>
  <si>
    <t>JP = Jam pembelajaran praktikum, praktik studio, praktik bengkel, atau praktik lapangan (termasuk KKN), JB = Jam pembelajaran total selama masa pendidikan.
PJP = (JP / JB) x 100%</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</si>
  <si>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</si>
  <si>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</si>
  <si>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</si>
  <si>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t>Jika PJP &lt; 30% maka skore = (40 x PJP)/3</t>
  </si>
  <si>
    <t>Rumusan capaian pembelajaran program studi mengacu pada profil lulusan, merujuk pada deskripsi capaian pembelajaran SN-Dikti dan level 8 (delapan) KKNI dan relevansinya dengan keunggulan atau keunikan program studi.</t>
  </si>
  <si>
    <t>Rumusan capaian pembelajaran: (a) sesuai dengan profil lulusan, (b) deskripsi kompetensinya sesuai SN-Dikti yang mencakup 4 (empat) domain capaian pembelajaran dan sesuai level 8 (delapan) KKNI, (3) relevan dengan keunikan atau keunggulan prodi, dan (4) mencantumkan paling sedikit SN Dikti sebagai rujukan</t>
  </si>
  <si>
    <t>3.3.2 Ruang belajar mandiri</t>
  </si>
  <si>
    <t>3.2.1  Sistem Penjaminan Mutu Internal</t>
  </si>
  <si>
    <t xml:space="preserve">1.4  Struktur Kurikulum </t>
  </si>
  <si>
    <t>1.6 Fokus Penelitian Terutama yang Melalui Kerjasama</t>
  </si>
  <si>
    <t>Kesesuaian susunan mata kuliah yang mencakup aspek : (1) kesesuaian mata kuliah dengan capaian pembelajaran, (2) urutan mata kuliah, dan (3) beban sks per semester wajar</t>
  </si>
  <si>
    <t>2.3 Luaran Dosen Tetap</t>
  </si>
  <si>
    <t>Na = Jumlah keterlibatan dosen dalam penulisan karya ilmiah/seni/olahraga yang dihasilkan dari penelitian dan pengabdian kepada masyarakat pada jurnal internasional bereputasi
Nb = Jumlah keterlibatan dosen dalam penulisan karya ilmiah/seni/olahraga yang dihasilkan dari penelitian dan pengabdian kepada masyarakat pada jurnal nasional terakreditasi dan/atau jurnal internasional
Nc = Jumlah keterlibatan dosen dalam penulisan karya ilmiah/seni/olahraga yang dihasilkan dari penelitian dan pengabdian kepada masyarakat pada jurnal lokal dan/atau nasional tidak terakreditasi
Nilai Kasar = (3 Na + 2 Nb + Nc)/jumlah dosen tetap yang memenuhi persyaratan
Jika NK &gt;= 10 skore = 4, jika NK &lt; 10 maka skore = 1 + 0,3xNK</t>
  </si>
  <si>
    <r>
      <t>Keterlaksanaan Sistem Penjaminan Mutu Internal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</si>
  <si>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Memiliki ruang belajar mandiri lebih dari  4m2/mahasiswa, milik sendiri, dilengkapi perabot kantor dan internet</t>
  </si>
  <si>
    <t>3.1.1  Struktur Organisasi dan Tata Kerja Unit Pengelola Program Studi</t>
  </si>
  <si>
    <t>1.1 Keunikan atau Keunggulan Program Studi.</t>
  </si>
  <si>
    <t>1.2 Profil Lulusan Program Studi.</t>
  </si>
  <si>
    <t>1.3 Capaian Pembelajaran</t>
  </si>
  <si>
    <t xml:space="preserve">3.1 Organisasi dan Tata Kerja Unit Pengelola Program Studi.   </t>
  </si>
  <si>
    <t xml:space="preserve">3.3 Sarana dan Prasarana.   </t>
  </si>
  <si>
    <t>3.4 Tenaga Kependidikan</t>
  </si>
  <si>
    <t>1.4 Struktur Kurikulum</t>
  </si>
  <si>
    <t>1.5 Rencana Pembelajaran Semester (RPS)</t>
  </si>
  <si>
    <t>3.2 Sistem Penjaminan Mutu Internal</t>
  </si>
  <si>
    <r>
      <t xml:space="preserve">Jika PJP </t>
    </r>
    <r>
      <rPr>
        <sz val="12"/>
        <rFont val="Calibri"/>
        <family val="2"/>
      </rPr>
      <t>≥</t>
    </r>
    <r>
      <rPr>
        <sz val="12"/>
        <rFont val="Arial Narrow"/>
        <family val="2"/>
      </rPr>
      <t xml:space="preserve"> 30%</t>
    </r>
  </si>
  <si>
    <t>Bidang keahlian yang akan menjadi fokus penelitian merupakan kasus yang berkembang di masyarakat, sesuai dengan keunggulan program studi, dan dilaksanakan secara mandiri oleh perguruan tinggi pengusul</t>
  </si>
  <si>
    <t>Bidang keahlian yang akan menjadi fokus penelitian merupakan kebutuhan mitra kerjasama, sesuai dengan keunggulan program studi, dan dilaksanakan secara kolaborasi dengan mitra kerjasama</t>
  </si>
  <si>
    <t>Bidang keahlian yang akan menjadi fokus penelitian merupakan kebutuhan mitra kerjasama, sesuai dengan keunggulan program studi, dan dilaksanakan secara mandiri pada perguruan tinggi pengusul</t>
  </si>
  <si>
    <t>3.3.</t>
  </si>
  <si>
    <t>1.4.1 Susunan mata kuliah</t>
  </si>
  <si>
    <t>1.4.2 Pembelajaran yang dilaksanakan dalam bentuk praktikum/praktik/ dll</t>
  </si>
  <si>
    <t>1.4</t>
  </si>
  <si>
    <t xml:space="preserve">1.6 Rancangan Fokus Penelitian </t>
  </si>
  <si>
    <r>
      <t>3.3.3</t>
    </r>
    <r>
      <rPr>
        <sz val="7"/>
        <rFont val="Arial Narrow"/>
        <family val="2"/>
      </rPr>
      <t xml:space="preserve">     </t>
    </r>
    <r>
      <rPr>
        <sz val="12"/>
        <rFont val="Arial Narrow"/>
        <family val="2"/>
      </rPr>
      <t>Ruang akademik khusus dan peralatan</t>
    </r>
  </si>
  <si>
    <t>2.1 Dosen pada program studi yang diusulkan</t>
  </si>
  <si>
    <t>2.2 Luaran Calon Dosen Tetap</t>
  </si>
  <si>
    <t>Jumlah calon dosen  sedikitnya sebanyak 5 (lima) orang berkualifikasi akademik lulusan doktor atau doktor terapan atau setara level 9 (sembilan) KKNI, dengan komposisi: (a) 3 (tiga) orang dosen tetap dari PTN pengusul yang telah memiliki NIDN, dan (b) 2 (dua) orang lainnya telah menandatangani Surat Perjanjian Kesediaan Pengusulan sebagai calon dosen tetap</t>
  </si>
  <si>
    <t xml:space="preserve">Jumlah calon dosen sedikitnya sebanyak 5 (lima) orang berkualifikasi akademik lulusan doktor atau doktor terapan atau setara level 9 (sembilan) KKNI, dengan komposisi: (a) 3 (tiga) orang dosen tetap dari PTN pengusul yang telah memiliki NIDN atau telah menandatangani Surat Perjanjian Kesediaan Pengusulan sebagai calon dosen tetap, dan (b) 2  (dua) orang lainnya merupakan dosen dari PT lain yang ditugaskan oleh Pemimpin PT  </t>
  </si>
  <si>
    <t xml:space="preserve">Tidak mencantumkan/ mendeskripsikan capaian Pembelajaran atau rumusan capaian pembelajaran tidak sesuai dengan SN Dikti atau level 8 (delapan)KKNI    </t>
  </si>
  <si>
    <t>Memiliki ruang belajar mandiri &lt; 4m2/mahasiswa, berstatus SW (sewa, kontrak, atau kerjasama),  dan dilengkapi perabot kantor dan internet</t>
  </si>
  <si>
    <t>Indikator untuk Magister Terapan-Penambahan pada PTN</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</si>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</sst>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7"/>
      <name val="Arial Narrow"/>
      <family val="2"/>
    </font>
    <font>
      <b/>
      <sz val="12"/>
      <name val="Arial Narrow"/>
      <family val="2"/>
      <charset val="1"/>
    </font>
    <font>
      <sz val="12"/>
      <name val="Arial Narrow"/>
      <family val="2"/>
      <charset val="1"/>
    </font>
    <font>
      <sz val="12"/>
      <name val="Calibri"/>
      <family val="2"/>
    </font>
    <font>
      <b/>
      <sz val="11"/>
      <name val="Arial Narrow"/>
      <family val="2"/>
      <charset val="1"/>
    </font>
    <font>
      <sz val="1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cellStyleXfs>
  <cellXfs count="131">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pplyProtection="1">
      <alignment vertical="top" wrapText="1"/>
      <protection locked="0"/>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vertical="center" wrapText="1"/>
    </xf>
    <xf numFmtId="0" fontId="10" fillId="0" borderId="4" xfId="0" applyFont="1" applyFill="1" applyBorder="1" applyAlignment="1">
      <alignment horizontal="left" vertical="top" wrapText="1"/>
    </xf>
    <xf numFmtId="0" fontId="10" fillId="0" borderId="18" xfId="0" applyFont="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2" fontId="3" fillId="3"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2" fontId="3" fillId="5"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4" fillId="4" borderId="4" xfId="0" applyFont="1" applyFill="1" applyBorder="1" applyAlignment="1">
      <alignment horizontal="left" vertical="center" wrapText="1"/>
    </xf>
    <xf numFmtId="2" fontId="3" fillId="5"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0" xfId="0" applyFont="1" applyAlignment="1">
      <alignment horizontal="left" vertical="center"/>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6" xfId="0" applyFont="1" applyBorder="1" applyAlignment="1">
      <alignment horizontal="center" vertical="top" wrapText="1"/>
    </xf>
    <xf numFmtId="0" fontId="10" fillId="0" borderId="16" xfId="0" applyFont="1" applyBorder="1" applyAlignment="1">
      <alignment horizontal="center"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6" xfId="0" applyFont="1" applyBorder="1" applyAlignment="1">
      <alignment horizontal="left" vertical="top"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1" xfId="0" applyFont="1" applyBorder="1" applyAlignment="1">
      <alignment horizontal="left"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7" xfId="0"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7"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123" zoomScaleNormal="110" workbookViewId="0"/>
  </sheetViews>
  <sheetFormatPr defaultColWidth="8.85546875" defaultRowHeight="15.75" x14ac:dyDescent="0.25"/>
  <cols>
    <col min="1" max="1" width="9.42578125" style="48" customWidth="1"/>
    <col min="2" max="2" width="18.140625" style="49" customWidth="1"/>
    <col min="3" max="3" width="40.5703125" style="50" customWidth="1"/>
    <col min="4" max="4" width="42.42578125" style="29" customWidth="1"/>
    <col min="5" max="5" width="13.7109375" style="50" customWidth="1"/>
    <col min="6" max="6" width="47.140625" style="50" customWidth="1"/>
    <col min="7" max="11" width="29.5703125" style="29" customWidth="1"/>
    <col min="12" max="16384" width="8.85546875" style="29"/>
  </cols>
  <sheetData>
    <row r="1" spans="1:11" x14ac:dyDescent="0.25">
      <c r="A1" s="65" t="s">
        <v>159</v>
      </c>
    </row>
    <row r="3" spans="1:11" ht="29.1" customHeight="1" x14ac:dyDescent="0.25">
      <c r="A3" s="80" t="s">
        <v>16</v>
      </c>
      <c r="B3" s="80" t="s">
        <v>2</v>
      </c>
      <c r="C3" s="81" t="s">
        <v>0</v>
      </c>
      <c r="D3" s="80" t="s">
        <v>18</v>
      </c>
      <c r="E3" s="82" t="s">
        <v>158</v>
      </c>
      <c r="F3" s="82"/>
      <c r="G3" s="78" t="s">
        <v>107</v>
      </c>
      <c r="H3" s="79"/>
      <c r="I3" s="79"/>
      <c r="J3" s="79"/>
      <c r="K3" s="79"/>
    </row>
    <row r="4" spans="1:11" x14ac:dyDescent="0.25">
      <c r="A4" s="80"/>
      <c r="B4" s="80"/>
      <c r="C4" s="81"/>
      <c r="D4" s="80"/>
      <c r="E4" s="32" t="s">
        <v>19</v>
      </c>
      <c r="F4" s="32" t="s">
        <v>1</v>
      </c>
      <c r="G4" s="33">
        <v>4</v>
      </c>
      <c r="H4" s="33">
        <v>3</v>
      </c>
      <c r="I4" s="33">
        <v>2</v>
      </c>
      <c r="J4" s="33">
        <v>1</v>
      </c>
      <c r="K4" s="33">
        <v>0</v>
      </c>
    </row>
    <row r="5" spans="1:11" ht="129" customHeight="1" x14ac:dyDescent="0.25">
      <c r="A5" s="41">
        <v>1</v>
      </c>
      <c r="B5" s="91" t="s">
        <v>8</v>
      </c>
      <c r="C5" s="42" t="s">
        <v>4</v>
      </c>
      <c r="D5" s="34"/>
      <c r="E5" s="32" t="s">
        <v>17</v>
      </c>
      <c r="F5" s="43" t="s">
        <v>73</v>
      </c>
      <c r="G5" s="35" t="s">
        <v>85</v>
      </c>
      <c r="H5" s="35" t="s">
        <v>26</v>
      </c>
      <c r="I5" s="35" t="s">
        <v>27</v>
      </c>
      <c r="J5" s="35" t="s">
        <v>67</v>
      </c>
      <c r="K5" s="35" t="s">
        <v>72</v>
      </c>
    </row>
    <row r="6" spans="1:11" ht="163.5" customHeight="1" x14ac:dyDescent="0.25">
      <c r="A6" s="54">
        <f>A5+1</f>
        <v>2</v>
      </c>
      <c r="B6" s="91"/>
      <c r="C6" s="42" t="s">
        <v>3</v>
      </c>
      <c r="D6" s="34"/>
      <c r="E6" s="32" t="s">
        <v>17</v>
      </c>
      <c r="F6" s="43" t="s">
        <v>100</v>
      </c>
      <c r="G6" s="36" t="s">
        <v>74</v>
      </c>
      <c r="H6" s="36" t="s">
        <v>86</v>
      </c>
      <c r="I6" s="36" t="s">
        <v>28</v>
      </c>
      <c r="J6" s="36" t="s">
        <v>75</v>
      </c>
      <c r="K6" s="36" t="s">
        <v>76</v>
      </c>
    </row>
    <row r="7" spans="1:11" ht="179.25" customHeight="1" x14ac:dyDescent="0.25">
      <c r="A7" s="54">
        <f t="shared" ref="A7:A25" si="0">A6+1</f>
        <v>3</v>
      </c>
      <c r="B7" s="91"/>
      <c r="C7" s="42" t="s">
        <v>5</v>
      </c>
      <c r="D7" s="34"/>
      <c r="E7" s="32" t="s">
        <v>17</v>
      </c>
      <c r="F7" s="43" t="s">
        <v>121</v>
      </c>
      <c r="G7" s="36" t="s">
        <v>122</v>
      </c>
      <c r="H7" s="36" t="s">
        <v>92</v>
      </c>
      <c r="I7" s="36" t="s">
        <v>93</v>
      </c>
      <c r="J7" s="36" t="s">
        <v>94</v>
      </c>
      <c r="K7" s="36" t="s">
        <v>156</v>
      </c>
    </row>
    <row r="8" spans="1:11" ht="68.25" customHeight="1" x14ac:dyDescent="0.25">
      <c r="A8" s="54">
        <f t="shared" si="0"/>
        <v>4</v>
      </c>
      <c r="B8" s="91"/>
      <c r="C8" s="42" t="s">
        <v>125</v>
      </c>
      <c r="D8" s="44" t="s">
        <v>113</v>
      </c>
      <c r="E8" s="32" t="s">
        <v>17</v>
      </c>
      <c r="F8" s="37" t="s">
        <v>127</v>
      </c>
      <c r="G8" s="36" t="s">
        <v>95</v>
      </c>
      <c r="H8" s="36" t="s">
        <v>96</v>
      </c>
      <c r="I8" s="36" t="s">
        <v>97</v>
      </c>
      <c r="J8" s="36" t="s">
        <v>98</v>
      </c>
      <c r="K8" s="36" t="s">
        <v>29</v>
      </c>
    </row>
    <row r="9" spans="1:11" ht="32.25" customHeight="1" x14ac:dyDescent="0.25">
      <c r="A9" s="71">
        <f t="shared" si="0"/>
        <v>5</v>
      </c>
      <c r="B9" s="91"/>
      <c r="C9" s="83"/>
      <c r="D9" s="85" t="s">
        <v>114</v>
      </c>
      <c r="E9" s="87" t="s">
        <v>17</v>
      </c>
      <c r="F9" s="89" t="s">
        <v>115</v>
      </c>
      <c r="G9" s="28" t="s">
        <v>142</v>
      </c>
      <c r="H9" s="66" t="s">
        <v>120</v>
      </c>
      <c r="I9" s="67"/>
      <c r="J9" s="67"/>
      <c r="K9" s="68"/>
    </row>
    <row r="10" spans="1:11" ht="36" customHeight="1" x14ac:dyDescent="0.25">
      <c r="A10" s="72"/>
      <c r="B10" s="91"/>
      <c r="C10" s="84"/>
      <c r="D10" s="86"/>
      <c r="E10" s="88"/>
      <c r="F10" s="90"/>
      <c r="G10" s="66" t="s">
        <v>116</v>
      </c>
      <c r="H10" s="69"/>
      <c r="I10" s="69"/>
      <c r="J10" s="69"/>
      <c r="K10" s="70"/>
    </row>
    <row r="11" spans="1:11" ht="321.75" customHeight="1" x14ac:dyDescent="0.25">
      <c r="A11" s="54">
        <f>A9+1</f>
        <v>6</v>
      </c>
      <c r="B11" s="91"/>
      <c r="C11" s="42" t="s">
        <v>6</v>
      </c>
      <c r="D11" s="34"/>
      <c r="E11" s="32" t="s">
        <v>17</v>
      </c>
      <c r="F11" s="37" t="s">
        <v>109</v>
      </c>
      <c r="G11" s="37" t="s">
        <v>62</v>
      </c>
      <c r="H11" s="37" t="s">
        <v>117</v>
      </c>
      <c r="I11" s="35" t="s">
        <v>118</v>
      </c>
      <c r="J11" s="35" t="s">
        <v>119</v>
      </c>
      <c r="K11" s="35" t="s">
        <v>36</v>
      </c>
    </row>
    <row r="12" spans="1:11" ht="120" customHeight="1" x14ac:dyDescent="0.25">
      <c r="A12" s="54">
        <f t="shared" si="0"/>
        <v>7</v>
      </c>
      <c r="B12" s="46"/>
      <c r="C12" s="42" t="s">
        <v>126</v>
      </c>
      <c r="D12" s="34"/>
      <c r="E12" s="32" t="s">
        <v>17</v>
      </c>
      <c r="F12" s="43" t="s">
        <v>101</v>
      </c>
      <c r="G12" s="35" t="s">
        <v>144</v>
      </c>
      <c r="H12" s="35" t="s">
        <v>145</v>
      </c>
      <c r="I12" s="35" t="s">
        <v>143</v>
      </c>
      <c r="J12" s="73" t="s">
        <v>37</v>
      </c>
      <c r="K12" s="74"/>
    </row>
    <row r="13" spans="1:11" ht="240.75" customHeight="1" x14ac:dyDescent="0.25">
      <c r="A13" s="54">
        <f t="shared" si="0"/>
        <v>8</v>
      </c>
      <c r="B13" s="71" t="s">
        <v>9</v>
      </c>
      <c r="C13" s="42" t="s">
        <v>7</v>
      </c>
      <c r="D13" s="34"/>
      <c r="E13" s="32" t="s">
        <v>17</v>
      </c>
      <c r="F13" s="42" t="s">
        <v>102</v>
      </c>
      <c r="G13" s="37" t="s">
        <v>77</v>
      </c>
      <c r="H13" s="37" t="s">
        <v>154</v>
      </c>
      <c r="I13" s="37" t="s">
        <v>155</v>
      </c>
      <c r="J13" s="73" t="s">
        <v>37</v>
      </c>
      <c r="K13" s="74"/>
    </row>
    <row r="14" spans="1:11" ht="170.25" customHeight="1" x14ac:dyDescent="0.25">
      <c r="A14" s="54">
        <f t="shared" si="0"/>
        <v>9</v>
      </c>
      <c r="B14" s="72"/>
      <c r="C14" s="51" t="s">
        <v>128</v>
      </c>
      <c r="D14" s="30"/>
      <c r="E14" s="33" t="s">
        <v>17</v>
      </c>
      <c r="F14" s="37" t="s">
        <v>66</v>
      </c>
      <c r="G14" s="75" t="s">
        <v>129</v>
      </c>
      <c r="H14" s="76"/>
      <c r="I14" s="76"/>
      <c r="J14" s="76"/>
      <c r="K14" s="77"/>
    </row>
    <row r="15" spans="1:11" ht="161.25" customHeight="1" x14ac:dyDescent="0.25">
      <c r="A15" s="54">
        <f t="shared" si="0"/>
        <v>10</v>
      </c>
      <c r="B15" s="91" t="s">
        <v>10</v>
      </c>
      <c r="C15" s="93" t="s">
        <v>11</v>
      </c>
      <c r="D15" s="38" t="s">
        <v>13</v>
      </c>
      <c r="E15" s="32" t="s">
        <v>17</v>
      </c>
      <c r="F15" s="37" t="s">
        <v>63</v>
      </c>
      <c r="G15" s="35" t="s">
        <v>71</v>
      </c>
      <c r="H15" s="35" t="s">
        <v>70</v>
      </c>
      <c r="I15" s="35" t="s">
        <v>69</v>
      </c>
      <c r="J15" s="35" t="s">
        <v>68</v>
      </c>
      <c r="K15" s="35" t="s">
        <v>87</v>
      </c>
    </row>
    <row r="16" spans="1:11" ht="99" customHeight="1" x14ac:dyDescent="0.25">
      <c r="A16" s="54">
        <f t="shared" si="0"/>
        <v>11</v>
      </c>
      <c r="B16" s="91"/>
      <c r="C16" s="93"/>
      <c r="D16" s="38" t="s">
        <v>12</v>
      </c>
      <c r="E16" s="32" t="s">
        <v>17</v>
      </c>
      <c r="F16" s="37" t="s">
        <v>108</v>
      </c>
      <c r="G16" s="39" t="s">
        <v>30</v>
      </c>
      <c r="H16" s="39" t="s">
        <v>31</v>
      </c>
      <c r="I16" s="39" t="s">
        <v>32</v>
      </c>
      <c r="J16" s="39" t="s">
        <v>33</v>
      </c>
      <c r="K16" s="39" t="s">
        <v>88</v>
      </c>
    </row>
    <row r="17" spans="1:11" ht="146.25" customHeight="1" x14ac:dyDescent="0.25">
      <c r="A17" s="54">
        <f t="shared" si="0"/>
        <v>12</v>
      </c>
      <c r="B17" s="91"/>
      <c r="C17" s="47" t="s">
        <v>25</v>
      </c>
      <c r="D17" s="38" t="s">
        <v>124</v>
      </c>
      <c r="E17" s="32" t="s">
        <v>17</v>
      </c>
      <c r="F17" s="37" t="s">
        <v>130</v>
      </c>
      <c r="G17" s="37" t="s">
        <v>80</v>
      </c>
      <c r="H17" s="37" t="s">
        <v>81</v>
      </c>
      <c r="I17" s="37" t="s">
        <v>82</v>
      </c>
      <c r="J17" s="37" t="s">
        <v>83</v>
      </c>
      <c r="K17" s="37" t="s">
        <v>84</v>
      </c>
    </row>
    <row r="18" spans="1:11" ht="36" customHeight="1" x14ac:dyDescent="0.25">
      <c r="A18" s="71">
        <f t="shared" si="0"/>
        <v>13</v>
      </c>
      <c r="B18" s="91"/>
      <c r="C18" s="95" t="s">
        <v>106</v>
      </c>
      <c r="D18" s="85" t="s">
        <v>14</v>
      </c>
      <c r="E18" s="87" t="s">
        <v>17</v>
      </c>
      <c r="F18" s="37" t="s">
        <v>103</v>
      </c>
      <c r="G18" s="66" t="s">
        <v>38</v>
      </c>
      <c r="H18" s="67"/>
      <c r="I18" s="67"/>
      <c r="J18" s="67"/>
      <c r="K18" s="68"/>
    </row>
    <row r="19" spans="1:11" ht="53.25" customHeight="1" x14ac:dyDescent="0.25">
      <c r="A19" s="94"/>
      <c r="B19" s="91"/>
      <c r="C19" s="96"/>
      <c r="D19" s="97"/>
      <c r="E19" s="92"/>
      <c r="F19" s="37" t="s">
        <v>39</v>
      </c>
      <c r="G19" s="37" t="s">
        <v>40</v>
      </c>
      <c r="H19" s="37" t="s">
        <v>41</v>
      </c>
      <c r="I19" s="37" t="s">
        <v>42</v>
      </c>
      <c r="J19" s="37" t="s">
        <v>43</v>
      </c>
      <c r="K19" s="37" t="s">
        <v>35</v>
      </c>
    </row>
    <row r="20" spans="1:11" ht="53.25" customHeight="1" x14ac:dyDescent="0.25">
      <c r="A20" s="94"/>
      <c r="B20" s="91"/>
      <c r="C20" s="96"/>
      <c r="D20" s="97"/>
      <c r="E20" s="92"/>
      <c r="F20" s="37" t="s">
        <v>44</v>
      </c>
      <c r="G20" s="37" t="s">
        <v>45</v>
      </c>
      <c r="H20" s="37" t="s">
        <v>46</v>
      </c>
      <c r="I20" s="37" t="s">
        <v>47</v>
      </c>
      <c r="J20" s="37" t="s">
        <v>48</v>
      </c>
      <c r="K20" s="37" t="s">
        <v>35</v>
      </c>
    </row>
    <row r="21" spans="1:11" ht="53.25" customHeight="1" x14ac:dyDescent="0.25">
      <c r="A21" s="94"/>
      <c r="B21" s="91"/>
      <c r="C21" s="96"/>
      <c r="D21" s="97"/>
      <c r="E21" s="92"/>
      <c r="F21" s="37" t="s">
        <v>49</v>
      </c>
      <c r="G21" s="37" t="s">
        <v>50</v>
      </c>
      <c r="H21" s="37" t="s">
        <v>51</v>
      </c>
      <c r="I21" s="37" t="s">
        <v>52</v>
      </c>
      <c r="J21" s="37" t="s">
        <v>53</v>
      </c>
      <c r="K21" s="37" t="s">
        <v>35</v>
      </c>
    </row>
    <row r="22" spans="1:11" ht="53.25" customHeight="1" x14ac:dyDescent="0.25">
      <c r="A22" s="72"/>
      <c r="B22" s="91"/>
      <c r="C22" s="96"/>
      <c r="D22" s="86"/>
      <c r="E22" s="88"/>
      <c r="F22" s="37" t="s">
        <v>54</v>
      </c>
      <c r="G22" s="37" t="s">
        <v>55</v>
      </c>
      <c r="H22" s="37" t="s">
        <v>56</v>
      </c>
      <c r="I22" s="37" t="s">
        <v>57</v>
      </c>
      <c r="J22" s="37" t="s">
        <v>58</v>
      </c>
      <c r="K22" s="37" t="s">
        <v>35</v>
      </c>
    </row>
    <row r="23" spans="1:11" ht="121.5" customHeight="1" x14ac:dyDescent="0.25">
      <c r="A23" s="54">
        <f>A18+1</f>
        <v>14</v>
      </c>
      <c r="B23" s="91"/>
      <c r="C23" s="96"/>
      <c r="D23" s="31" t="s">
        <v>123</v>
      </c>
      <c r="E23" s="45" t="s">
        <v>17</v>
      </c>
      <c r="F23" s="37" t="s">
        <v>65</v>
      </c>
      <c r="G23" s="52" t="s">
        <v>131</v>
      </c>
      <c r="H23" s="52" t="s">
        <v>78</v>
      </c>
      <c r="I23" s="52" t="s">
        <v>79</v>
      </c>
      <c r="J23" s="52" t="s">
        <v>157</v>
      </c>
      <c r="K23" s="52" t="s">
        <v>64</v>
      </c>
    </row>
    <row r="24" spans="1:11" ht="177.75" customHeight="1" x14ac:dyDescent="0.25">
      <c r="A24" s="54">
        <f t="shared" si="0"/>
        <v>15</v>
      </c>
      <c r="B24" s="91"/>
      <c r="C24" s="96"/>
      <c r="D24" s="38" t="s">
        <v>105</v>
      </c>
      <c r="E24" s="32" t="s">
        <v>17</v>
      </c>
      <c r="F24" s="43" t="s">
        <v>104</v>
      </c>
      <c r="G24" s="40" t="s">
        <v>111</v>
      </c>
      <c r="H24" s="40" t="s">
        <v>112</v>
      </c>
      <c r="I24" s="40" t="s">
        <v>110</v>
      </c>
      <c r="J24" s="40" t="s">
        <v>34</v>
      </c>
      <c r="K24" s="36" t="s">
        <v>35</v>
      </c>
    </row>
    <row r="25" spans="1:11" ht="130.5" customHeight="1" x14ac:dyDescent="0.25">
      <c r="A25" s="54">
        <f t="shared" si="0"/>
        <v>16</v>
      </c>
      <c r="B25" s="91"/>
      <c r="C25" s="42" t="s">
        <v>15</v>
      </c>
      <c r="D25" s="38"/>
      <c r="E25" s="32" t="s">
        <v>17</v>
      </c>
      <c r="F25" s="37" t="s">
        <v>59</v>
      </c>
      <c r="G25" s="37" t="s">
        <v>89</v>
      </c>
      <c r="H25" s="37" t="s">
        <v>90</v>
      </c>
      <c r="I25" s="37" t="s">
        <v>91</v>
      </c>
      <c r="J25" s="37" t="s">
        <v>61</v>
      </c>
      <c r="K25" s="37" t="s">
        <v>60</v>
      </c>
    </row>
  </sheetData>
  <mergeCells count="25">
    <mergeCell ref="E18:E22"/>
    <mergeCell ref="G18:K18"/>
    <mergeCell ref="B15:B25"/>
    <mergeCell ref="C15:C16"/>
    <mergeCell ref="A18:A22"/>
    <mergeCell ref="C18:C24"/>
    <mergeCell ref="D18:D22"/>
    <mergeCell ref="A9:A10"/>
    <mergeCell ref="C9:C10"/>
    <mergeCell ref="D9:D10"/>
    <mergeCell ref="E9:E10"/>
    <mergeCell ref="F9:F10"/>
    <mergeCell ref="B5:B11"/>
    <mergeCell ref="G3:K3"/>
    <mergeCell ref="A3:A4"/>
    <mergeCell ref="B3:B4"/>
    <mergeCell ref="C3:C4"/>
    <mergeCell ref="D3:D4"/>
    <mergeCell ref="E3:F3"/>
    <mergeCell ref="H9:K9"/>
    <mergeCell ref="G10:K10"/>
    <mergeCell ref="B13:B14"/>
    <mergeCell ref="J13:K13"/>
    <mergeCell ref="G14:K14"/>
    <mergeCell ref="J12:K12"/>
  </mergeCells>
  <conditionalFormatting sqref="D6">
    <cfRule type="cellIs" dxfId="20" priority="10" operator="equal">
      <formula>"Tidak dinilai"</formula>
    </cfRule>
  </conditionalFormatting>
  <conditionalFormatting sqref="D11:D12">
    <cfRule type="cellIs" dxfId="19" priority="8" operator="equal">
      <formula>"Tidak dinilai"</formula>
    </cfRule>
  </conditionalFormatting>
  <conditionalFormatting sqref="D7">
    <cfRule type="cellIs" dxfId="18" priority="9" operator="equal">
      <formula>"Tidak dinilai"</formula>
    </cfRule>
  </conditionalFormatting>
  <conditionalFormatting sqref="G4:K4">
    <cfRule type="cellIs" dxfId="17" priority="3" operator="equal">
      <formula>"Tidak dinilai"</formula>
    </cfRule>
  </conditionalFormatting>
  <conditionalFormatting sqref="D13">
    <cfRule type="cellIs" dxfId="16" priority="6" operator="equal">
      <formula>"Tidak dinilai"</formula>
    </cfRule>
  </conditionalFormatting>
  <conditionalFormatting sqref="D8:D9 E15:E18 E24:E25">
    <cfRule type="cellIs" dxfId="15" priority="7" operator="equal">
      <formula>"Tidak dinilai"</formula>
    </cfRule>
  </conditionalFormatting>
  <conditionalFormatting sqref="A3">
    <cfRule type="cellIs" dxfId="14" priority="5" operator="equal">
      <formula>"Tidak dinilai"</formula>
    </cfRule>
  </conditionalFormatting>
  <conditionalFormatting sqref="E14">
    <cfRule type="cellIs" dxfId="13" priority="2" operator="equal">
      <formula>"Tidak dinilai"</formula>
    </cfRule>
  </conditionalFormatting>
  <conditionalFormatting sqref="E23">
    <cfRule type="cellIs" dxfId="12" priority="1" operator="equal">
      <formula>"Tidak dinilai"</formula>
    </cfRule>
  </conditionalFormatting>
  <conditionalFormatting sqref="B5 B3:D3 E5:E9 E11:E13">
    <cfRule type="cellIs" dxfId="11" priority="12" operator="equal">
      <formula>"Tidak dinilai"</formula>
    </cfRule>
  </conditionalFormatting>
  <conditionalFormatting sqref="D5">
    <cfRule type="cellIs" dxfId="10" priority="11" operator="equal">
      <formula>"Tidak dinilai"</formula>
    </cfRule>
  </conditionalFormatting>
  <conditionalFormatting sqref="E4:F4">
    <cfRule type="cellIs" dxfId="9" priority="4" operator="equal">
      <formula>"Tidak dinilai"</formula>
    </cfRule>
  </conditionalFormatting>
  <dataValidations count="1">
    <dataValidation type="list" allowBlank="1" showInputMessage="1" showErrorMessage="1" sqref="E23:E25 E5:E9 E11:E18" xr:uid="{00000000-0002-0000-0000-000000000000}">
      <formula1>"Diminta, Tidak Diminta"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2"/>
  <sheetViews>
    <sheetView workbookViewId="0">
      <selection activeCell="D7" sqref="D7"/>
    </sheetView>
  </sheetViews>
  <sheetFormatPr defaultColWidth="8.85546875" defaultRowHeight="18" x14ac:dyDescent="0.25"/>
  <cols>
    <col min="1" max="1" width="9.42578125" style="3" customWidth="1"/>
    <col min="2" max="2" width="20.5703125" style="4" customWidth="1"/>
    <col min="3" max="3" width="50" style="2" customWidth="1"/>
    <col min="4" max="4" width="65" style="2" customWidth="1"/>
    <col min="5" max="6" width="6.28515625" style="1" customWidth="1"/>
    <col min="7" max="8" width="6.28515625" style="24" customWidth="1"/>
    <col min="9" max="10" width="6.28515625" style="1" customWidth="1"/>
    <col min="11" max="11" width="9" style="1" customWidth="1"/>
    <col min="12" max="12" width="8.85546875" style="1"/>
    <col min="13" max="13" width="10.140625" style="1" bestFit="1" customWidth="1"/>
    <col min="14" max="16384" width="8.85546875" style="1"/>
  </cols>
  <sheetData>
    <row r="1" spans="1:13" ht="29.1" customHeight="1" x14ac:dyDescent="0.25">
      <c r="A1" s="123" t="s">
        <v>16</v>
      </c>
      <c r="B1" s="125" t="s">
        <v>2</v>
      </c>
      <c r="C1" s="127" t="s">
        <v>0</v>
      </c>
      <c r="D1" s="129" t="s">
        <v>18</v>
      </c>
      <c r="E1" s="113" t="s">
        <v>20</v>
      </c>
      <c r="F1" s="114"/>
      <c r="G1" s="113" t="s">
        <v>21</v>
      </c>
      <c r="H1" s="114"/>
      <c r="I1" s="113" t="s">
        <v>22</v>
      </c>
      <c r="J1" s="114"/>
      <c r="K1" s="114" t="s">
        <v>23</v>
      </c>
    </row>
    <row r="2" spans="1:13" s="2" customFormat="1" ht="15.75" customHeight="1" x14ac:dyDescent="0.25">
      <c r="A2" s="124"/>
      <c r="B2" s="126"/>
      <c r="C2" s="128"/>
      <c r="D2" s="130"/>
      <c r="E2" s="115"/>
      <c r="F2" s="116"/>
      <c r="G2" s="115"/>
      <c r="H2" s="116"/>
      <c r="I2" s="115"/>
      <c r="J2" s="116"/>
      <c r="K2" s="116"/>
    </row>
    <row r="3" spans="1:13" ht="21" customHeight="1" x14ac:dyDescent="0.25">
      <c r="A3" s="5">
        <v>1</v>
      </c>
      <c r="B3" s="117" t="s">
        <v>8</v>
      </c>
      <c r="C3" s="6" t="s">
        <v>133</v>
      </c>
      <c r="D3" s="7"/>
      <c r="E3" s="112">
        <v>7</v>
      </c>
      <c r="F3" s="118">
        <f>E3/$E$19</f>
        <v>0.3888888888888889</v>
      </c>
      <c r="G3" s="63">
        <v>6</v>
      </c>
      <c r="H3" s="55">
        <f>G3/(SUM($G$3:$G$9))</f>
        <v>0.17647058823529413</v>
      </c>
      <c r="I3" s="8"/>
      <c r="J3" s="9"/>
      <c r="K3" s="10">
        <f>$F$3*H3*100</f>
        <v>6.8627450980392162</v>
      </c>
      <c r="L3" s="2"/>
      <c r="M3" s="2"/>
    </row>
    <row r="4" spans="1:13" ht="21" customHeight="1" x14ac:dyDescent="0.25">
      <c r="A4" s="5">
        <f>A3+1</f>
        <v>2</v>
      </c>
      <c r="B4" s="117"/>
      <c r="C4" s="6" t="s">
        <v>134</v>
      </c>
      <c r="D4" s="7"/>
      <c r="E4" s="112"/>
      <c r="F4" s="118"/>
      <c r="G4" s="63">
        <v>3</v>
      </c>
      <c r="H4" s="55">
        <f>G4/(SUM($G$3:$G$9))</f>
        <v>8.8235294117647065E-2</v>
      </c>
      <c r="I4" s="8"/>
      <c r="J4" s="9"/>
      <c r="K4" s="10">
        <f t="shared" ref="K4:K9" si="0">$F$3*H4*100</f>
        <v>3.4313725490196081</v>
      </c>
      <c r="L4" s="2"/>
      <c r="M4" s="2"/>
    </row>
    <row r="5" spans="1:13" ht="21" customHeight="1" x14ac:dyDescent="0.25">
      <c r="A5" s="5">
        <f t="shared" ref="A5:A18" si="1">A4+1</f>
        <v>3</v>
      </c>
      <c r="B5" s="117"/>
      <c r="C5" s="6" t="s">
        <v>135</v>
      </c>
      <c r="D5" s="7"/>
      <c r="E5" s="112"/>
      <c r="F5" s="118"/>
      <c r="G5" s="63">
        <v>8</v>
      </c>
      <c r="H5" s="55">
        <f>G5/(SUM($G$3:$G$9))</f>
        <v>0.23529411764705882</v>
      </c>
      <c r="I5" s="8"/>
      <c r="J5" s="9"/>
      <c r="K5" s="10">
        <f t="shared" si="0"/>
        <v>9.1503267973856204</v>
      </c>
      <c r="L5" s="2"/>
      <c r="M5" s="2"/>
    </row>
    <row r="6" spans="1:13" ht="21" customHeight="1" x14ac:dyDescent="0.25">
      <c r="A6" s="5">
        <f t="shared" si="1"/>
        <v>4</v>
      </c>
      <c r="B6" s="117"/>
      <c r="C6" s="119" t="s">
        <v>139</v>
      </c>
      <c r="D6" s="26" t="s">
        <v>147</v>
      </c>
      <c r="E6" s="112"/>
      <c r="F6" s="118"/>
      <c r="G6" s="98">
        <v>8</v>
      </c>
      <c r="H6" s="121">
        <f>G6/(SUM($G$3:$G$9))</f>
        <v>0.23529411764705882</v>
      </c>
      <c r="I6" s="53">
        <v>5</v>
      </c>
      <c r="J6" s="55">
        <f>I6/SUM($I$6:$I$7)</f>
        <v>0.7142857142857143</v>
      </c>
      <c r="K6" s="10">
        <f>$F$3*$H$6*J6*100</f>
        <v>6.5359477124183014</v>
      </c>
      <c r="L6" s="2"/>
      <c r="M6" s="2"/>
    </row>
    <row r="7" spans="1:13" ht="21" customHeight="1" x14ac:dyDescent="0.25">
      <c r="A7" s="5">
        <f t="shared" si="1"/>
        <v>5</v>
      </c>
      <c r="B7" s="117"/>
      <c r="C7" s="120"/>
      <c r="D7" s="26" t="s">
        <v>148</v>
      </c>
      <c r="E7" s="112"/>
      <c r="F7" s="118"/>
      <c r="G7" s="99"/>
      <c r="H7" s="122"/>
      <c r="I7" s="53">
        <v>2</v>
      </c>
      <c r="J7" s="55">
        <f>I7/SUM($I$6:$I$7)</f>
        <v>0.2857142857142857</v>
      </c>
      <c r="K7" s="10">
        <f>$F$3*$H$6*J7*100</f>
        <v>2.6143790849673199</v>
      </c>
      <c r="L7" s="2"/>
      <c r="M7" s="2"/>
    </row>
    <row r="8" spans="1:13" ht="21" customHeight="1" x14ac:dyDescent="0.25">
      <c r="A8" s="5">
        <f t="shared" si="1"/>
        <v>6</v>
      </c>
      <c r="B8" s="117"/>
      <c r="C8" s="6" t="s">
        <v>140</v>
      </c>
      <c r="D8" s="26"/>
      <c r="E8" s="112"/>
      <c r="F8" s="118"/>
      <c r="G8" s="62">
        <v>3</v>
      </c>
      <c r="H8" s="55">
        <f>G8/(SUM($G$3:$G$9))</f>
        <v>8.8235294117647065E-2</v>
      </c>
      <c r="I8" s="5"/>
      <c r="J8" s="55"/>
      <c r="K8" s="10">
        <f t="shared" si="0"/>
        <v>3.4313725490196081</v>
      </c>
      <c r="L8" s="2"/>
      <c r="M8" s="2"/>
    </row>
    <row r="9" spans="1:13" ht="21" customHeight="1" x14ac:dyDescent="0.25">
      <c r="A9" s="5">
        <f t="shared" si="1"/>
        <v>7</v>
      </c>
      <c r="B9" s="117"/>
      <c r="C9" s="6" t="s">
        <v>150</v>
      </c>
      <c r="D9" s="7"/>
      <c r="E9" s="112"/>
      <c r="F9" s="118"/>
      <c r="G9" s="63">
        <v>6</v>
      </c>
      <c r="H9" s="55">
        <f>G9/(SUM($G$3:$G$9))</f>
        <v>0.17647058823529413</v>
      </c>
      <c r="I9" s="8"/>
      <c r="J9" s="9"/>
      <c r="K9" s="10">
        <f t="shared" si="0"/>
        <v>6.8627450980392162</v>
      </c>
      <c r="L9" s="2"/>
      <c r="M9" s="2"/>
    </row>
    <row r="10" spans="1:13" ht="21" customHeight="1" x14ac:dyDescent="0.25">
      <c r="A10" s="11">
        <f t="shared" si="1"/>
        <v>8</v>
      </c>
      <c r="B10" s="105" t="s">
        <v>9</v>
      </c>
      <c r="C10" s="12" t="s">
        <v>152</v>
      </c>
      <c r="D10" s="13"/>
      <c r="E10" s="107">
        <v>6</v>
      </c>
      <c r="F10" s="109">
        <f>E10/$E$19</f>
        <v>0.33333333333333331</v>
      </c>
      <c r="G10" s="63">
        <v>4</v>
      </c>
      <c r="H10" s="58">
        <f>G10/SUM($G$10:$G$11)</f>
        <v>0.4</v>
      </c>
      <c r="I10" s="14"/>
      <c r="J10" s="15"/>
      <c r="K10" s="16">
        <f>$F$10*H10*100</f>
        <v>13.333333333333334</v>
      </c>
      <c r="L10" s="2"/>
      <c r="M10" s="2"/>
    </row>
    <row r="11" spans="1:13" ht="21" customHeight="1" x14ac:dyDescent="0.25">
      <c r="A11" s="11">
        <f t="shared" si="1"/>
        <v>9</v>
      </c>
      <c r="B11" s="106"/>
      <c r="C11" s="59" t="s">
        <v>153</v>
      </c>
      <c r="D11" s="27"/>
      <c r="E11" s="108"/>
      <c r="F11" s="110"/>
      <c r="G11" s="64">
        <v>6</v>
      </c>
      <c r="H11" s="58">
        <f>G11/SUM($G$10:$G$11)</f>
        <v>0.6</v>
      </c>
      <c r="I11" s="14"/>
      <c r="J11" s="15"/>
      <c r="K11" s="16">
        <f>$F$10*H11*100</f>
        <v>20</v>
      </c>
      <c r="L11" s="2"/>
      <c r="M11" s="2"/>
    </row>
    <row r="12" spans="1:13" ht="21" customHeight="1" x14ac:dyDescent="0.25">
      <c r="A12" s="17">
        <f t="shared" si="1"/>
        <v>10</v>
      </c>
      <c r="B12" s="111" t="s">
        <v>10</v>
      </c>
      <c r="C12" s="102" t="s">
        <v>136</v>
      </c>
      <c r="D12" s="18" t="s">
        <v>132</v>
      </c>
      <c r="E12" s="112">
        <v>5</v>
      </c>
      <c r="F12" s="104">
        <f>E12/$E$19</f>
        <v>0.27777777777777779</v>
      </c>
      <c r="G12" s="98">
        <v>4</v>
      </c>
      <c r="H12" s="100">
        <f>G12/SUM($G$12:$G$18)</f>
        <v>0.2</v>
      </c>
      <c r="I12" s="53">
        <v>5</v>
      </c>
      <c r="J12" s="57">
        <f>I12/SUM($I$12:$I$13)</f>
        <v>0.41666666666666669</v>
      </c>
      <c r="K12" s="19">
        <f>$F$12*$H$12*J12*100</f>
        <v>2.3148148148148149</v>
      </c>
      <c r="L12" s="2"/>
      <c r="M12" s="2"/>
    </row>
    <row r="13" spans="1:13" ht="21" customHeight="1" x14ac:dyDescent="0.25">
      <c r="A13" s="17">
        <f t="shared" si="1"/>
        <v>11</v>
      </c>
      <c r="B13" s="111"/>
      <c r="C13" s="102"/>
      <c r="D13" s="18" t="s">
        <v>99</v>
      </c>
      <c r="E13" s="112"/>
      <c r="F13" s="104"/>
      <c r="G13" s="99"/>
      <c r="H13" s="101"/>
      <c r="I13" s="53">
        <v>7</v>
      </c>
      <c r="J13" s="57">
        <f>I13/SUM($I$12:$I$13)</f>
        <v>0.58333333333333337</v>
      </c>
      <c r="K13" s="19">
        <f>$F$12*$H$12*J13*100</f>
        <v>3.2407407407407414</v>
      </c>
      <c r="L13" s="2"/>
      <c r="M13" s="2"/>
    </row>
    <row r="14" spans="1:13" ht="21" customHeight="1" x14ac:dyDescent="0.25">
      <c r="A14" s="17">
        <f t="shared" si="1"/>
        <v>12</v>
      </c>
      <c r="B14" s="111"/>
      <c r="C14" s="56" t="s">
        <v>141</v>
      </c>
      <c r="D14" s="18"/>
      <c r="E14" s="112"/>
      <c r="F14" s="104"/>
      <c r="G14" s="61">
        <v>7</v>
      </c>
      <c r="H14" s="60">
        <f>G14/SUM($G$12:$G$18)</f>
        <v>0.35</v>
      </c>
      <c r="I14" s="20"/>
      <c r="J14" s="57"/>
      <c r="K14" s="19">
        <f>F12*H14*100</f>
        <v>9.7222222222222232</v>
      </c>
      <c r="L14" s="2"/>
      <c r="M14" s="2"/>
    </row>
    <row r="15" spans="1:13" ht="21" customHeight="1" x14ac:dyDescent="0.25">
      <c r="A15" s="17">
        <f t="shared" si="1"/>
        <v>13</v>
      </c>
      <c r="B15" s="111"/>
      <c r="C15" s="102" t="s">
        <v>137</v>
      </c>
      <c r="D15" s="18" t="s">
        <v>14</v>
      </c>
      <c r="E15" s="112"/>
      <c r="F15" s="104"/>
      <c r="G15" s="103">
        <v>7</v>
      </c>
      <c r="H15" s="104">
        <f>G15/SUM($G$12:$G$18)</f>
        <v>0.35</v>
      </c>
      <c r="I15" s="53">
        <v>4</v>
      </c>
      <c r="J15" s="57">
        <f>I15/SUM($I$15:$I$17)</f>
        <v>0.2857142857142857</v>
      </c>
      <c r="K15" s="19">
        <f>$F$12*$H$15*J15*100</f>
        <v>2.7777777777777777</v>
      </c>
      <c r="L15" s="2"/>
      <c r="M15" s="2"/>
    </row>
    <row r="16" spans="1:13" ht="21" customHeight="1" x14ac:dyDescent="0.25">
      <c r="A16" s="17">
        <f t="shared" si="1"/>
        <v>14</v>
      </c>
      <c r="B16" s="111"/>
      <c r="C16" s="102"/>
      <c r="D16" s="18" t="s">
        <v>123</v>
      </c>
      <c r="E16" s="112"/>
      <c r="F16" s="104"/>
      <c r="G16" s="103"/>
      <c r="H16" s="104"/>
      <c r="I16" s="53">
        <v>3</v>
      </c>
      <c r="J16" s="57">
        <f>I16/SUM($I$15:$I$17)</f>
        <v>0.21428571428571427</v>
      </c>
      <c r="K16" s="19">
        <f>$F$12*$H$15*J16*100</f>
        <v>2.083333333333333</v>
      </c>
      <c r="L16" s="2"/>
      <c r="M16" s="2"/>
    </row>
    <row r="17" spans="1:13" ht="21" customHeight="1" x14ac:dyDescent="0.25">
      <c r="A17" s="17">
        <f t="shared" si="1"/>
        <v>15</v>
      </c>
      <c r="B17" s="111"/>
      <c r="C17" s="102"/>
      <c r="D17" s="18" t="s">
        <v>151</v>
      </c>
      <c r="E17" s="112"/>
      <c r="F17" s="104"/>
      <c r="G17" s="103"/>
      <c r="H17" s="104"/>
      <c r="I17" s="53">
        <v>7</v>
      </c>
      <c r="J17" s="57">
        <f>I17/SUM($I$15:$I$17)</f>
        <v>0.5</v>
      </c>
      <c r="K17" s="19">
        <f>$F$12*$H$15*J17*100</f>
        <v>4.8611111111111116</v>
      </c>
      <c r="L17" s="2"/>
      <c r="M17" s="2"/>
    </row>
    <row r="18" spans="1:13" ht="21" customHeight="1" x14ac:dyDescent="0.25">
      <c r="A18" s="17">
        <f t="shared" si="1"/>
        <v>16</v>
      </c>
      <c r="B18" s="111"/>
      <c r="C18" s="18" t="s">
        <v>138</v>
      </c>
      <c r="D18" s="18"/>
      <c r="E18" s="112"/>
      <c r="F18" s="104"/>
      <c r="G18" s="63">
        <v>2</v>
      </c>
      <c r="H18" s="57">
        <f>G18/SUM($G$12:$G$18)</f>
        <v>0.1</v>
      </c>
      <c r="I18" s="20"/>
      <c r="J18" s="21"/>
      <c r="K18" s="19">
        <f>+F12*H18*100</f>
        <v>2.7777777777777781</v>
      </c>
      <c r="L18" s="2"/>
      <c r="M18" s="2"/>
    </row>
    <row r="19" spans="1:13" x14ac:dyDescent="0.25">
      <c r="E19" s="22">
        <f>SUM(E3:E18)</f>
        <v>18</v>
      </c>
      <c r="F19" s="23">
        <f>SUM(F3:F18)</f>
        <v>1</v>
      </c>
      <c r="K19" s="22">
        <f>SUM(K3:K18)</f>
        <v>100</v>
      </c>
      <c r="L19" s="2"/>
      <c r="M19" s="2"/>
    </row>
    <row r="20" spans="1:13" x14ac:dyDescent="0.25">
      <c r="G20" s="24">
        <v>1</v>
      </c>
      <c r="H20" s="25">
        <f>SUM(H3:H9)</f>
        <v>1</v>
      </c>
      <c r="I20" s="24" t="s">
        <v>149</v>
      </c>
      <c r="J20" s="25">
        <f>SUM(J6:J7)</f>
        <v>1</v>
      </c>
    </row>
    <row r="21" spans="1:13" x14ac:dyDescent="0.25">
      <c r="G21" s="24">
        <v>2</v>
      </c>
      <c r="H21" s="25">
        <f>SUM(H10:H11)</f>
        <v>1</v>
      </c>
      <c r="I21" s="24" t="s">
        <v>24</v>
      </c>
      <c r="J21" s="25">
        <f>SUM(J12:J13)</f>
        <v>1</v>
      </c>
    </row>
    <row r="22" spans="1:13" x14ac:dyDescent="0.25">
      <c r="G22" s="24">
        <v>3</v>
      </c>
      <c r="H22" s="25">
        <f>SUM(H12:H18)</f>
        <v>1</v>
      </c>
      <c r="I22" s="24" t="s">
        <v>146</v>
      </c>
      <c r="J22" s="25">
        <f>SUM(J15:J17)</f>
        <v>1</v>
      </c>
    </row>
  </sheetData>
  <mergeCells count="26">
    <mergeCell ref="A1:A2"/>
    <mergeCell ref="B1:B2"/>
    <mergeCell ref="C1:C2"/>
    <mergeCell ref="D1:D2"/>
    <mergeCell ref="E1:F2"/>
    <mergeCell ref="I1:J2"/>
    <mergeCell ref="K1:K2"/>
    <mergeCell ref="B3:B9"/>
    <mergeCell ref="E3:E9"/>
    <mergeCell ref="F3:F9"/>
    <mergeCell ref="C6:C7"/>
    <mergeCell ref="G6:G7"/>
    <mergeCell ref="H6:H7"/>
    <mergeCell ref="G1:H2"/>
    <mergeCell ref="B10:B11"/>
    <mergeCell ref="E10:E11"/>
    <mergeCell ref="F10:F11"/>
    <mergeCell ref="B12:B18"/>
    <mergeCell ref="C12:C13"/>
    <mergeCell ref="E12:E18"/>
    <mergeCell ref="F12:F18"/>
    <mergeCell ref="G12:G13"/>
    <mergeCell ref="H12:H13"/>
    <mergeCell ref="C15:C17"/>
    <mergeCell ref="G15:G17"/>
    <mergeCell ref="H15:H17"/>
  </mergeCells>
  <conditionalFormatting sqref="D6:D11">
    <cfRule type="cellIs" dxfId="8" priority="9" operator="equal">
      <formula>"Tidak dinilai"</formula>
    </cfRule>
  </conditionalFormatting>
  <conditionalFormatting sqref="D5">
    <cfRule type="cellIs" dxfId="7" priority="5" operator="equal">
      <formula>"Tidak dinilai"</formula>
    </cfRule>
  </conditionalFormatting>
  <conditionalFormatting sqref="B3 B1:D1">
    <cfRule type="cellIs" dxfId="6" priority="8" operator="equal">
      <formula>"Tidak dinilai"</formula>
    </cfRule>
  </conditionalFormatting>
  <conditionalFormatting sqref="D3">
    <cfRule type="cellIs" dxfId="5" priority="7" operator="equal">
      <formula>"Tidak dinilai"</formula>
    </cfRule>
  </conditionalFormatting>
  <conditionalFormatting sqref="E1">
    <cfRule type="cellIs" dxfId="4" priority="3" operator="equal">
      <formula>"Tidak dinilai"</formula>
    </cfRule>
  </conditionalFormatting>
  <conditionalFormatting sqref="G1">
    <cfRule type="cellIs" dxfId="3" priority="2" operator="equal">
      <formula>"Tidak dinilai"</formula>
    </cfRule>
  </conditionalFormatting>
  <conditionalFormatting sqref="I1">
    <cfRule type="cellIs" dxfId="2" priority="1" operator="equal">
      <formula>"Tidak dinilai"</formula>
    </cfRule>
  </conditionalFormatting>
  <conditionalFormatting sqref="D4">
    <cfRule type="cellIs" dxfId="1" priority="6" operator="equal">
      <formula>"Tidak dinilai"</formula>
    </cfRule>
  </conditionalFormatting>
  <conditionalFormatting sqref="A1">
    <cfRule type="cellIs" dxfId="0" priority="4"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2020-07-27T16:01:55Z</dcterms:modified>
</cp:coreProperties>
</file>