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24.302\"/>
    </mc:Choice>
  </mc:AlternateContent>
  <xr:revisionPtr revIDLastSave="0" documentId="13_ncr:1_{9EE031EC-865B-45CE-85A9-100402F4245A}" xr6:coauthVersionLast="45" xr6:coauthVersionMax="45" xr10:uidLastSave="{00000000-0000-0000-0000-000000000000}"/>
  <bookViews>
    <workbookView xWindow="-120" yWindow="-120" windowWidth="20730" windowHeight="11160" xr2:uid="{00000000-000D-0000-FFFF-FFFF00000000}"/>
  </bookViews>
  <sheets>
    <sheet name="Matriks Penilaian" sheetId="24" r:id="rId1"/>
    <sheet name="Pembobotan" sheetId="2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23" l="1"/>
  <c r="H18" i="23"/>
  <c r="J17" i="23"/>
  <c r="J16" i="23"/>
  <c r="J23" i="23" s="1"/>
  <c r="H16" i="23"/>
  <c r="H15" i="23"/>
  <c r="J14" i="23"/>
  <c r="J13" i="23"/>
  <c r="J22" i="23" s="1"/>
  <c r="H13" i="23"/>
  <c r="F13" i="23"/>
  <c r="K18" i="23" s="1"/>
  <c r="H12" i="23"/>
  <c r="H21" i="23" s="1"/>
  <c r="F12" i="23"/>
  <c r="K12" i="23" s="1"/>
  <c r="H11" i="23"/>
  <c r="H10" i="23"/>
  <c r="J9" i="23"/>
  <c r="J8" i="23"/>
  <c r="J21" i="23" s="1"/>
  <c r="H8" i="23"/>
  <c r="J7" i="23"/>
  <c r="J6" i="23"/>
  <c r="H6" i="23"/>
  <c r="H5" i="23"/>
  <c r="H4" i="23"/>
  <c r="A4" i="23"/>
  <c r="A5" i="23" s="1"/>
  <c r="A6" i="23" s="1"/>
  <c r="A7" i="23" s="1"/>
  <c r="A8" i="23" s="1"/>
  <c r="A9" i="23" s="1"/>
  <c r="A10" i="23" s="1"/>
  <c r="A11" i="23" s="1"/>
  <c r="A12" i="23" s="1"/>
  <c r="A13" i="23" s="1"/>
  <c r="A14" i="23" s="1"/>
  <c r="A15" i="23" s="1"/>
  <c r="A16" i="23" s="1"/>
  <c r="A17" i="23" s="1"/>
  <c r="A18" i="23" s="1"/>
  <c r="H3" i="23"/>
  <c r="F3" i="23"/>
  <c r="A6" i="24"/>
  <c r="A7" i="24" s="1"/>
  <c r="A8" i="24" s="1"/>
  <c r="A9" i="24" s="1"/>
  <c r="A10" i="24" s="1"/>
  <c r="A11" i="24" s="1"/>
  <c r="A13" i="24" s="1"/>
  <c r="A14" i="24" s="1"/>
  <c r="A15" i="24" s="1"/>
  <c r="A16" i="24" s="1"/>
  <c r="A17" i="24" s="1"/>
  <c r="A18" i="24" s="1"/>
  <c r="A19" i="24" s="1"/>
  <c r="A24" i="24" s="1"/>
  <c r="A25" i="24" s="1"/>
  <c r="F19" i="23" l="1"/>
  <c r="J20" i="23"/>
  <c r="H20" i="23"/>
  <c r="H22" i="23"/>
  <c r="K3" i="23"/>
  <c r="K5" i="23"/>
  <c r="K6" i="23"/>
  <c r="K9" i="23"/>
  <c r="K11" i="23"/>
  <c r="K14" i="23"/>
  <c r="K17" i="23"/>
  <c r="K4" i="23"/>
  <c r="K7" i="23"/>
  <c r="K8" i="23"/>
  <c r="K10" i="23"/>
  <c r="K13" i="23"/>
  <c r="K15" i="23"/>
  <c r="K16" i="23"/>
  <c r="K19" i="23" l="1"/>
</calcChain>
</file>

<file path=xl/sharedStrings.xml><?xml version="1.0" encoding="utf-8"?>
<sst xmlns="http://schemas.openxmlformats.org/spreadsheetml/2006/main" count="194" uniqueCount="161">
  <si>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</si>
  <si>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</si>
  <si>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</si>
  <si>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</si>
  <si>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</si>
  <si>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</si>
  <si>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</si>
  <si>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</si>
  <si>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</si>
  <si>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</si>
  <si>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</si>
  <si>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</si>
  <si>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</si>
  <si>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3.2  Rancangan Sistem Penjaminan Mutu Internal</t>
  </si>
  <si>
    <t xml:space="preserve">3.3  Sarana dan Prasarana.     </t>
  </si>
  <si>
    <t>3.3.1  Ruang kuliah, ruang kerja dosen, kantor dan perpustakaan</t>
  </si>
  <si>
    <t>3.4  Tenaga Kependidikan</t>
  </si>
  <si>
    <t>Nomor</t>
  </si>
  <si>
    <t>Diminta</t>
  </si>
  <si>
    <t>Sub-Elemen</t>
  </si>
  <si>
    <t>Penilaian</t>
  </si>
  <si>
    <t>Bobot Kriteria</t>
  </si>
  <si>
    <t>Bobot Elemen</t>
  </si>
  <si>
    <t>Bobot Sub-Elemen</t>
  </si>
  <si>
    <t>Bobot Butir</t>
  </si>
  <si>
    <t>3.1</t>
  </si>
  <si>
    <t>3.3</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</si>
  <si>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</si>
  <si>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</si>
  <si>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</si>
  <si>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</si>
  <si>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</si>
  <si>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</si>
  <si>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</si>
  <si>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</si>
  <si>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</si>
  <si>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</si>
  <si>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</si>
  <si>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</si>
  <si>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</si>
  <si>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</si>
  <si>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skor 3</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</si>
  <si>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</si>
  <si>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</si>
  <si>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</si>
  <si>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</si>
  <si>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</si>
  <si>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</si>
  <si>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</si>
  <si>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</si>
  <si>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</si>
  <si>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</si>
  <si>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</si>
  <si>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</si>
  <si>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</si>
  <si>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</si>
  <si>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</si>
  <si>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</si>
  <si>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</si>
  <si>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</si>
  <si>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</si>
  <si>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</si>
  <si>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</si>
  <si>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</si>
  <si>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</si>
  <si>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</si>
  <si>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</si>
  <si>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</si>
  <si>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Keunikan atau keunggulan program studi disusun berdasarkan perbandingan kurang dari tiga program studi pada tingkat nasional  dan/atau mencakup kurang dari tiga aspek</t>
  </si>
  <si>
    <t>Kesesuaian susunan mata kuliah yang mencakup aspek : (1) keberadaan 4 mata kuliah wajib, (2) kesesuaian susunan mata kuliah untuk mencapai capaian pembelajaran, (3) urutan mata kuliah, dan (4) beban sks per semester wajar</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</si>
  <si>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</si>
  <si>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</si>
  <si>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</si>
  <si>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</si>
  <si>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</si>
  <si>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</si>
  <si>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</si>
  <si>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</si>
  <si>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</si>
  <si>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Tidak ada daftar/susunan mata kuliah</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</si>
  <si>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</si>
  <si>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</si>
  <si>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</si>
  <si>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</si>
  <si>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</si>
  <si>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</si>
  <si>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</si>
  <si>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</si>
  <si>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</si>
  <si>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</si>
  <si>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</si>
  <si>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</si>
  <si>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3.1.2  Perwujudan Good Governance dan Lima Pilar Tata Pamong</t>
  </si>
  <si>
    <t>1.6  Substansi Praktikum/Praktik/Praktik Studio</t>
  </si>
  <si>
    <t>1.7  Rencana Pembelajaran Semester (RPS)</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</si>
  <si>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</si>
  <si>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</si>
  <si>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Status,  jumlah dan kualifikasi akademik calon  dosen tetap</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</si>
  <si>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</si>
  <si>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</si>
  <si>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1.4  Rancangan Pembelajaran Pendidikan Tinggi Vokasi Bekerjasama dengan Mitra </t>
  </si>
  <si>
    <t xml:space="preserve">1.5  Struktur Kurikulum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</si>
  <si>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</si>
  <si>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</si>
  <si>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</si>
  <si>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Rumusan capaian pembelajaran: (a) sesuai dengan profil lulusan, (b) deskripsi kompetensinya sesuai SN-Dikti yang mencakup 4 (empat) domain capaian pembelajaran dan sesuai level 5 (lima) KKNI, dan (3) relevan dg keunggulan atau keunikan prodi</t>
  </si>
  <si>
    <t>Rumusan capaian pembelajaran: (a) sesuai dengan profil lulusan, (b) deskripsi kompetensinya sesuai level 5 (lima) KKNI, namun tidak menjabarkan capaian pembelajaran sesuai SN-Dikti, dan (c) tidak atau kurang relevan dengan keunikan atau keunggulan prodi</t>
  </si>
  <si>
    <t>Rumusan capaian pembelajaran tidak sesuai dengan SN Dikti atau level 5 (lima)KKNI</t>
  </si>
  <si>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</si>
  <si>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</si>
  <si>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</si>
  <si>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</si>
  <si>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</si>
  <si>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3.2.1  Rancangan Sistem Penjaminan Mutu Internal</t>
  </si>
  <si>
    <t>1.5.1 Susunan mata kuliah</t>
  </si>
  <si>
    <t>1.5.2 Pembelajaran yang dilaksanakan dalam bentuk praktikum/praktik/praktik bengkel/praktik studio/praktek lapang atau magang</t>
  </si>
  <si>
    <t>Jika PJP &lt; 50% maka skore = 8 x PJP</t>
  </si>
  <si>
    <t>Rumusan capaian pembelajaran: (a) sesuai dengan profil lulusan, (b) deskripsi kompetensinya sesuai SN-Dikti yang mencakup 4 (empat) domain capaian pembelajaran dan sesuai level 5 (lima) KKNI, (3) relevan dengan keunikan atau keunggulan prodi, dan (4) mencantumkan paling sedikit SN Dikti sebagai rujukan</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</si>
  <si>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</si>
  <si>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</si>
  <si>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</si>
  <si>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</si>
  <si>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 xml:space="preserve">3.3.2  Ruang akademik khusus dan peralatan </t>
  </si>
  <si>
    <t>1.7 Rencana Pembelajaran Semester (RPS)</t>
  </si>
  <si>
    <t>3.1.1  Struktur Organisasi dan Tata Kerja Unit Pengelola Program Studi</t>
  </si>
  <si>
    <t>1.5.2 Pembelajaran yang dilaksanakan dalam bentuk praktikum/praktik/ dll</t>
  </si>
  <si>
    <t>1.5 Struktur Kurikulum</t>
  </si>
  <si>
    <t>Rancangan pembelajaran yang melibatkan mitra kerjasama dalam hal (1) pengembangan kurikulum, (2)  pemanfaatan tenaga ahli, dan (3) penyediaan tempat magang.</t>
  </si>
  <si>
    <t>Rancangan pembelajaran melibatkan mitra kerjasama dalam hal (1) pengembangan kurikulum, (2)  pemanfaatan tenaga ahli, dan (3) penyediaan tempat magang, praktikum, praktik, dan rekruitmen lulusan.</t>
  </si>
  <si>
    <t xml:space="preserve">Rancangan pembelajaran yang melibatkan mitra kerjasama dalam hal (1) pengembangan kurikulum, (2)  pemanfaatan tenaga ahli, dan (3) penyediaan tempat magang, praktikum, dan praktik.  </t>
  </si>
  <si>
    <t xml:space="preserve">Rancangan pembelajaran yang melibatkan mitra kerjasama dalam hal (1) pengembangan kurikulum, dan (2)  pemanfaatan tenaga ahli  </t>
  </si>
  <si>
    <r>
      <t xml:space="preserve">Rancangan pembelajaran memanfaatkan </t>
    </r>
    <r>
      <rPr>
        <i/>
        <sz val="12"/>
        <color theme="1"/>
        <rFont val="Arial Narrow"/>
        <family val="2"/>
      </rPr>
      <t>teaching industry</t>
    </r>
    <r>
      <rPr>
        <sz val="12"/>
        <color theme="1"/>
        <rFont val="Arial Narrow"/>
        <family val="2"/>
      </rPr>
      <t xml:space="preserve"> di kampus penyelenggara</t>
    </r>
  </si>
  <si>
    <r>
      <t xml:space="preserve">Rancangan pembelajaran menggunakan </t>
    </r>
    <r>
      <rPr>
        <i/>
        <sz val="12"/>
        <color theme="1"/>
        <rFont val="Arial Narrow"/>
        <family val="2"/>
      </rPr>
      <t>dual system</t>
    </r>
    <r>
      <rPr>
        <sz val="12"/>
        <color theme="1"/>
        <rFont val="Arial Narrow"/>
        <family val="2"/>
      </rPr>
      <t xml:space="preserve"> (sebagian di kampus penyelenggara dan sebagian di mitra kerjasama)</t>
    </r>
  </si>
  <si>
    <t>Tidak melampirkan dokumen kerjasama</t>
  </si>
  <si>
    <t>1.4.1 Model rancangan pembelajaran</t>
  </si>
  <si>
    <t>1.4.2 Keterlibatan mitra kerjasama</t>
  </si>
  <si>
    <t>Proporsi jumlah jam pembelajaran praktikum/praktik/ praktik bengkel/praktik studio/praktik lapang atau magang terhadap total jam pembelajaran selama masa pendidikan</t>
  </si>
  <si>
    <t>JP = Jam pembelajaran praktikum, praktik studio, praktik bengkel, atau praktik lapangan, magang (termasuk KKN dan Tugas Akhir), JB = Jam pembelajaran total selama masa pendidikan.
PJP = (JP / JB) x 100%</t>
  </si>
  <si>
    <t>Substansi praktikum/praktik/praktik lapangan dll yang merupakan bagian dari mata kuliah/blok/modul tertentu yang diselenggarakan program studi</t>
  </si>
  <si>
    <t xml:space="preserve">Tidak mencantumkan/ mendeskripsikan capaian Pembelajaran atau rumusan capaian pembelajaran tidak sesuai dengan SN Dikti atau level 5 (lima)KKNI    </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</si>
  <si>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</si>
  <si>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</si>
  <si>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</si>
  <si>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</si>
  <si>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</si>
  <si>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t>Tidak ada skor 1 dan 0</t>
  </si>
  <si>
    <t>Rancangan pembelajaran pendidikan tinggi vokasi bekerjasama dengan mitra kerjasama (misal teaching industry) sesuai dengan ketentuan peraturan perundang-undangan yang dimuat dalam satu atau lebih dokumen kerjasama yang relevan dari satu atau lebih mitra kerjasama.</t>
  </si>
  <si>
    <t>Keterlibatan mitra kerjasama dalam hal  (1) pengembangan kurikulum, (2)  pemanfaatan tenaga ahli, dan (3) penyediaan tempat magang, praktikum, praktik, dan rekruitmen lulusan.</t>
  </si>
  <si>
    <r>
      <t xml:space="preserve">Jika PJP </t>
    </r>
    <r>
      <rPr>
        <sz val="12"/>
        <rFont val="Calibri"/>
        <family val="2"/>
      </rPr>
      <t>≥</t>
    </r>
    <r>
      <rPr>
        <sz val="12"/>
        <rFont val="Arial Narrow"/>
        <family val="2"/>
      </rPr>
      <t xml:space="preserve"> 50%</t>
    </r>
  </si>
  <si>
    <t>1.5</t>
  </si>
  <si>
    <t>1.6 Substansi Praktikum/Praktik/Praktik Studio/Praktik Bengkel/PKL/ Magang</t>
  </si>
  <si>
    <t>1.4</t>
  </si>
  <si>
    <t>1.4  Rancangan Pembelajaran Pendidikan Tinggi Vokasi Bekerja sama dengan Mitra Kerja sama (Dunia Usaha/Dunia Industri, Lembaga atau Instansi)</t>
  </si>
  <si>
    <t>2.1  Dosen tetap pada program studi yang diusulkan</t>
  </si>
  <si>
    <r>
      <t>3.3.3</t>
    </r>
    <r>
      <rPr>
        <sz val="7"/>
        <rFont val="Arial Narrow"/>
        <family val="2"/>
      </rPr>
      <t xml:space="preserve">     </t>
    </r>
    <r>
      <rPr>
        <sz val="12"/>
        <rFont val="Arial Narrow"/>
        <family val="2"/>
      </rPr>
      <t>Ruang akademik khusus dan peralatan</t>
    </r>
  </si>
  <si>
    <t>1.4.2 Keterlibatan mitra</t>
  </si>
  <si>
    <t>Jumlah calon dosen tetap sedikitnya sebanyak 5 (lima) orang: (a) berkualifikasi akademik lulusan magister atau magister terapan dan doktor atau doktor terapan yang relevan dengan program studi, atau setara dengan level 8 (delapan) dan 9 (sembilan) KKNI, (b) telah diangkat sebagai dosen tetap Pegawai Negeri Sipil atau Dosen tetap dengan perjanjian kerja (Pegawai Pemerintah dengan Perjanjian Kerja) pada perguruan tinggi pengusul</t>
  </si>
  <si>
    <t>Jumlah calon dosen tetap sedikitnya sebanyak 5 (lima) orang berkualifikasi akademik lulusan magister atau magister terapan yang relevan dengan program studi yang diusulkan, atau setara dengan level 8 (delapan) KKNI, dengan komposisi: (a) 3 (tiga) orang telah diangkat sebagai dosen tetap Pegawai Negeri Sipil atau Dosen tetap dengan perjanjian kerja (Pegawai Pemerintah dengan Perjanjian Kerja) pada perguruan tinggi pengusul, dan (b) 2 (dua) orang lainnya telah menandatangani surat perjanjian kesediaan pengusulan dosen tetap dengan pemimpin PTN</t>
  </si>
  <si>
    <t xml:space="preserve">Jumlah calon dosen tetap sebanyak 5 (lima) orang berkualifikasi akademik lulusan magister atau magister terapan yang relevan dengan program studi yang diusulkan, atau setara dengan level 8 (delapan) KKNI, dengan komposisi : (a) 3 (tiga) orang diantaranya telah menandatangani surat perjanjian kesediaan pengusulan dosen tetap dengan pemimpin PTN, dan (b) 2 (dua) orang lainnya merupakan dosen dari PT lain yang ditugaskan oleh Pemimpin PTN pengusul </t>
  </si>
  <si>
    <t>Indikator untuk Diploma III-Penambahan pada PTN</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</si>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</sst>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12"/>
      <color theme="1"/>
      <name val="Arial Narrow"/>
      <family val="2"/>
    </font>
    <font>
      <b/>
      <sz val="12"/>
      <color theme="1"/>
      <name val="Arial Narrow"/>
      <family val="2"/>
    </font>
    <font>
      <sz val="7"/>
      <name val="Arial Narrow"/>
      <family val="2"/>
    </font>
    <font>
      <i/>
      <sz val="12"/>
      <color theme="1"/>
      <name val="Arial Narrow"/>
      <family val="2"/>
    </font>
    <font>
      <b/>
      <sz val="12"/>
      <name val="Arial Narrow"/>
      <family val="2"/>
      <charset val="1"/>
    </font>
    <font>
      <sz val="12"/>
      <name val="Arial Narrow"/>
      <family val="2"/>
      <charset val="1"/>
    </font>
    <font>
      <sz val="12"/>
      <name val="Calibri"/>
      <family val="2"/>
    </font>
    <font>
      <sz val="11"/>
      <name val="Calibri Light"/>
      <family val="2"/>
      <scheme val="major"/>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24">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8" fillId="0" borderId="1" xfId="0" applyFont="1" applyBorder="1" applyAlignment="1">
      <alignment vertical="top" wrapText="1"/>
    </xf>
    <xf numFmtId="0" fontId="4" fillId="0" borderId="4" xfId="0" applyFont="1" applyFill="1" applyBorder="1" applyAlignment="1">
      <alignment horizontal="left" vertical="top" wrapText="1"/>
    </xf>
    <xf numFmtId="0" fontId="13" fillId="0" borderId="1" xfId="0" applyFont="1" applyBorder="1" applyAlignment="1">
      <alignment horizontal="center" vertical="center"/>
    </xf>
    <xf numFmtId="0" fontId="13" fillId="0" borderId="0" xfId="0" applyFont="1" applyAlignment="1">
      <alignment vertical="center" wrapText="1"/>
    </xf>
    <xf numFmtId="0" fontId="12"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pplyProtection="1">
      <alignment vertical="top" wrapText="1"/>
      <protection locked="0"/>
    </xf>
    <xf numFmtId="0" fontId="13" fillId="0" borderId="1" xfId="0" applyFont="1" applyBorder="1" applyAlignment="1">
      <alignment vertical="top" wrapText="1"/>
    </xf>
    <xf numFmtId="0" fontId="13" fillId="0" borderId="1" xfId="0" applyFont="1" applyBorder="1" applyAlignment="1">
      <alignment vertical="center" wrapText="1"/>
    </xf>
    <xf numFmtId="0" fontId="13" fillId="0" borderId="1" xfId="0" applyFont="1" applyBorder="1" applyAlignment="1">
      <alignment horizontal="center" vertical="top" wrapText="1"/>
    </xf>
    <xf numFmtId="0" fontId="13" fillId="0" borderId="1" xfId="0" applyFont="1" applyBorder="1" applyAlignment="1" applyProtection="1">
      <alignment horizontal="left" vertical="top" wrapText="1"/>
      <protection locked="0"/>
    </xf>
    <xf numFmtId="0" fontId="8" fillId="0" borderId="1" xfId="0" applyFont="1" applyBorder="1" applyAlignment="1">
      <alignment horizontal="center" vertical="top" wrapText="1"/>
    </xf>
    <xf numFmtId="0" fontId="13" fillId="0" borderId="1" xfId="0" applyFont="1" applyFill="1" applyBorder="1" applyAlignment="1">
      <alignment vertical="center" wrapText="1"/>
    </xf>
    <xf numFmtId="0" fontId="13" fillId="0" borderId="1" xfId="0" applyFont="1" applyFill="1" applyBorder="1" applyAlignment="1">
      <alignment vertical="top" wrapText="1"/>
    </xf>
    <xf numFmtId="0" fontId="13" fillId="0" borderId="1" xfId="0"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Fill="1" applyAlignment="1">
      <alignment vertical="center" wrapText="1"/>
    </xf>
    <xf numFmtId="0" fontId="5" fillId="2"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1"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20" fontId="3" fillId="0" borderId="0" xfId="0" quotePrefix="1" applyNumberFormat="1" applyFont="1" applyAlignment="1">
      <alignment horizontal="center" vertical="center" wrapText="1"/>
    </xf>
    <xf numFmtId="0" fontId="2" fillId="0" borderId="4"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3" fillId="0"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5" fillId="0" borderId="0" xfId="0" applyFont="1" applyAlignment="1">
      <alignment horizontal="left" vertical="center"/>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7"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2" fillId="0" borderId="1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2" fontId="3" fillId="3" borderId="1"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workbookViewId="0">
      <selection activeCell="D2" sqref="D2"/>
    </sheetView>
  </sheetViews>
  <sheetFormatPr defaultColWidth="8.85546875" defaultRowHeight="15.75" x14ac:dyDescent="0.25"/>
  <cols>
    <col min="1" max="1" width="9.42578125" style="45" customWidth="1"/>
    <col min="2" max="2" width="18.140625" style="46" customWidth="1"/>
    <col min="3" max="3" width="40.5703125" style="47" customWidth="1"/>
    <col min="4" max="4" width="42.42578125" style="33" customWidth="1"/>
    <col min="5" max="5" width="13.7109375" style="47" customWidth="1"/>
    <col min="6" max="6" width="47.140625" style="47" customWidth="1"/>
    <col min="7" max="11" width="29.5703125" style="33" customWidth="1"/>
    <col min="12" max="16384" width="8.85546875" style="33"/>
  </cols>
  <sheetData>
    <row r="1" spans="1:11" x14ac:dyDescent="0.25">
      <c r="A1" s="65" t="s">
        <v>160</v>
      </c>
    </row>
    <row r="3" spans="1:11" ht="29.1" customHeight="1" x14ac:dyDescent="0.25">
      <c r="A3" s="94" t="s">
        <v>17</v>
      </c>
      <c r="B3" s="94" t="s">
        <v>2</v>
      </c>
      <c r="C3" s="95" t="s">
        <v>0</v>
      </c>
      <c r="D3" s="94" t="s">
        <v>19</v>
      </c>
      <c r="E3" s="96" t="s">
        <v>159</v>
      </c>
      <c r="F3" s="96"/>
      <c r="G3" s="92" t="s">
        <v>103</v>
      </c>
      <c r="H3" s="93"/>
      <c r="I3" s="93"/>
      <c r="J3" s="93"/>
      <c r="K3" s="93"/>
    </row>
    <row r="4" spans="1:11" x14ac:dyDescent="0.25">
      <c r="A4" s="94"/>
      <c r="B4" s="94"/>
      <c r="C4" s="95"/>
      <c r="D4" s="94"/>
      <c r="E4" s="64" t="s">
        <v>20</v>
      </c>
      <c r="F4" s="64" t="s">
        <v>1</v>
      </c>
      <c r="G4" s="34">
        <v>4</v>
      </c>
      <c r="H4" s="34">
        <v>3</v>
      </c>
      <c r="I4" s="34">
        <v>2</v>
      </c>
      <c r="J4" s="34">
        <v>1</v>
      </c>
      <c r="K4" s="34">
        <v>0</v>
      </c>
    </row>
    <row r="5" spans="1:11" ht="129" customHeight="1" x14ac:dyDescent="0.25">
      <c r="A5" s="63">
        <v>1</v>
      </c>
      <c r="B5" s="68" t="s">
        <v>7</v>
      </c>
      <c r="C5" s="42" t="s">
        <v>4</v>
      </c>
      <c r="D5" s="61"/>
      <c r="E5" s="64" t="s">
        <v>18</v>
      </c>
      <c r="F5" s="43" t="s">
        <v>75</v>
      </c>
      <c r="G5" s="35" t="s">
        <v>85</v>
      </c>
      <c r="H5" s="35" t="s">
        <v>28</v>
      </c>
      <c r="I5" s="35" t="s">
        <v>29</v>
      </c>
      <c r="J5" s="35" t="s">
        <v>68</v>
      </c>
      <c r="K5" s="35" t="s">
        <v>74</v>
      </c>
    </row>
    <row r="6" spans="1:11" ht="163.5" customHeight="1" x14ac:dyDescent="0.25">
      <c r="A6" s="63">
        <f>A5+1</f>
        <v>2</v>
      </c>
      <c r="B6" s="68"/>
      <c r="C6" s="42" t="s">
        <v>3</v>
      </c>
      <c r="D6" s="61"/>
      <c r="E6" s="64" t="s">
        <v>18</v>
      </c>
      <c r="F6" s="43" t="s">
        <v>95</v>
      </c>
      <c r="G6" s="36" t="s">
        <v>76</v>
      </c>
      <c r="H6" s="36" t="s">
        <v>86</v>
      </c>
      <c r="I6" s="36" t="s">
        <v>30</v>
      </c>
      <c r="J6" s="36" t="s">
        <v>77</v>
      </c>
      <c r="K6" s="36" t="s">
        <v>78</v>
      </c>
    </row>
    <row r="7" spans="1:11" ht="166.5" customHeight="1" x14ac:dyDescent="0.25">
      <c r="A7" s="63">
        <f t="shared" ref="A7:A25" si="0">A6+1</f>
        <v>3</v>
      </c>
      <c r="B7" s="68"/>
      <c r="C7" s="42" t="s">
        <v>5</v>
      </c>
      <c r="D7" s="61"/>
      <c r="E7" s="64" t="s">
        <v>18</v>
      </c>
      <c r="F7" s="43" t="s">
        <v>96</v>
      </c>
      <c r="G7" s="36" t="s">
        <v>117</v>
      </c>
      <c r="H7" s="36" t="s">
        <v>105</v>
      </c>
      <c r="I7" s="36" t="s">
        <v>106</v>
      </c>
      <c r="J7" s="36" t="s">
        <v>107</v>
      </c>
      <c r="K7" s="36" t="s">
        <v>139</v>
      </c>
    </row>
    <row r="8" spans="1:11" s="5" customFormat="1" ht="100.5" customHeight="1" x14ac:dyDescent="0.25">
      <c r="A8" s="6">
        <f t="shared" si="0"/>
        <v>4</v>
      </c>
      <c r="B8" s="68"/>
      <c r="C8" s="82" t="s">
        <v>100</v>
      </c>
      <c r="D8" s="7" t="s">
        <v>134</v>
      </c>
      <c r="E8" s="53"/>
      <c r="F8" s="31" t="s">
        <v>146</v>
      </c>
      <c r="G8" s="30" t="s">
        <v>131</v>
      </c>
      <c r="H8" s="41" t="s">
        <v>41</v>
      </c>
      <c r="I8" s="30" t="s">
        <v>132</v>
      </c>
      <c r="J8" s="84" t="s">
        <v>145</v>
      </c>
      <c r="K8" s="85"/>
    </row>
    <row r="9" spans="1:11" s="5" customFormat="1" ht="118.5" customHeight="1" x14ac:dyDescent="0.25">
      <c r="A9" s="6">
        <f t="shared" si="0"/>
        <v>5</v>
      </c>
      <c r="B9" s="68"/>
      <c r="C9" s="83"/>
      <c r="D9" s="7" t="s">
        <v>135</v>
      </c>
      <c r="E9" s="53"/>
      <c r="F9" s="31" t="s">
        <v>147</v>
      </c>
      <c r="G9" s="30" t="s">
        <v>128</v>
      </c>
      <c r="H9" s="30" t="s">
        <v>129</v>
      </c>
      <c r="I9" s="30" t="s">
        <v>127</v>
      </c>
      <c r="J9" s="30" t="s">
        <v>130</v>
      </c>
      <c r="K9" s="30" t="s">
        <v>133</v>
      </c>
    </row>
    <row r="10" spans="1:11" ht="83.25" customHeight="1" x14ac:dyDescent="0.25">
      <c r="A10" s="63">
        <f t="shared" si="0"/>
        <v>6</v>
      </c>
      <c r="B10" s="68"/>
      <c r="C10" s="42" t="s">
        <v>101</v>
      </c>
      <c r="D10" s="44" t="s">
        <v>114</v>
      </c>
      <c r="E10" s="64" t="s">
        <v>18</v>
      </c>
      <c r="F10" s="37" t="s">
        <v>69</v>
      </c>
      <c r="G10" s="36" t="s">
        <v>31</v>
      </c>
      <c r="H10" s="36" t="s">
        <v>38</v>
      </c>
      <c r="I10" s="36" t="s">
        <v>39</v>
      </c>
      <c r="J10" s="36" t="s">
        <v>40</v>
      </c>
      <c r="K10" s="36" t="s">
        <v>79</v>
      </c>
    </row>
    <row r="11" spans="1:11" ht="32.25" customHeight="1" x14ac:dyDescent="0.25">
      <c r="A11" s="70">
        <f t="shared" si="0"/>
        <v>7</v>
      </c>
      <c r="B11" s="68"/>
      <c r="C11" s="86"/>
      <c r="D11" s="75" t="s">
        <v>115</v>
      </c>
      <c r="E11" s="78" t="s">
        <v>18</v>
      </c>
      <c r="F11" s="88" t="s">
        <v>136</v>
      </c>
      <c r="G11" s="32" t="s">
        <v>148</v>
      </c>
      <c r="H11" s="66" t="s">
        <v>116</v>
      </c>
      <c r="I11" s="81"/>
      <c r="J11" s="81"/>
      <c r="K11" s="67"/>
    </row>
    <row r="12" spans="1:11" ht="51.75" customHeight="1" x14ac:dyDescent="0.25">
      <c r="A12" s="72"/>
      <c r="B12" s="68"/>
      <c r="C12" s="87"/>
      <c r="D12" s="77"/>
      <c r="E12" s="80"/>
      <c r="F12" s="89"/>
      <c r="G12" s="66" t="s">
        <v>137</v>
      </c>
      <c r="H12" s="90"/>
      <c r="I12" s="90"/>
      <c r="J12" s="90"/>
      <c r="K12" s="91"/>
    </row>
    <row r="13" spans="1:11" ht="103.5" customHeight="1" x14ac:dyDescent="0.25">
      <c r="A13" s="63">
        <f>A11+1</f>
        <v>8</v>
      </c>
      <c r="B13" s="68"/>
      <c r="C13" s="42" t="s">
        <v>93</v>
      </c>
      <c r="D13" s="61"/>
      <c r="E13" s="64" t="s">
        <v>18</v>
      </c>
      <c r="F13" s="43" t="s">
        <v>138</v>
      </c>
      <c r="G13" s="37" t="s">
        <v>140</v>
      </c>
      <c r="H13" s="37" t="s">
        <v>141</v>
      </c>
      <c r="I13" s="37" t="s">
        <v>142</v>
      </c>
      <c r="J13" s="35" t="s">
        <v>143</v>
      </c>
      <c r="K13" s="35" t="s">
        <v>144</v>
      </c>
    </row>
    <row r="14" spans="1:11" ht="321.75" customHeight="1" x14ac:dyDescent="0.25">
      <c r="A14" s="63">
        <f t="shared" si="0"/>
        <v>9</v>
      </c>
      <c r="B14" s="68"/>
      <c r="C14" s="42" t="s">
        <v>94</v>
      </c>
      <c r="D14" s="61"/>
      <c r="E14" s="64" t="s">
        <v>18</v>
      </c>
      <c r="F14" s="37" t="s">
        <v>108</v>
      </c>
      <c r="G14" s="37" t="s">
        <v>66</v>
      </c>
      <c r="H14" s="37" t="s">
        <v>118</v>
      </c>
      <c r="I14" s="35" t="s">
        <v>119</v>
      </c>
      <c r="J14" s="35" t="s">
        <v>120</v>
      </c>
      <c r="K14" s="35" t="s">
        <v>120</v>
      </c>
    </row>
    <row r="15" spans="1:11" ht="305.25" customHeight="1" x14ac:dyDescent="0.25">
      <c r="A15" s="63">
        <f t="shared" si="0"/>
        <v>10</v>
      </c>
      <c r="B15" s="49" t="s">
        <v>8</v>
      </c>
      <c r="C15" s="42" t="s">
        <v>6</v>
      </c>
      <c r="D15" s="61"/>
      <c r="E15" s="64" t="s">
        <v>18</v>
      </c>
      <c r="F15" s="42" t="s">
        <v>97</v>
      </c>
      <c r="G15" s="37" t="s">
        <v>156</v>
      </c>
      <c r="H15" s="37" t="s">
        <v>157</v>
      </c>
      <c r="I15" s="37" t="s">
        <v>158</v>
      </c>
      <c r="J15" s="66" t="s">
        <v>109</v>
      </c>
      <c r="K15" s="67"/>
    </row>
    <row r="16" spans="1:11" ht="161.25" customHeight="1" x14ac:dyDescent="0.25">
      <c r="A16" s="63">
        <f t="shared" si="0"/>
        <v>11</v>
      </c>
      <c r="B16" s="68" t="s">
        <v>9</v>
      </c>
      <c r="C16" s="69" t="s">
        <v>10</v>
      </c>
      <c r="D16" s="38" t="s">
        <v>12</v>
      </c>
      <c r="E16" s="64" t="s">
        <v>18</v>
      </c>
      <c r="F16" s="37" t="s">
        <v>67</v>
      </c>
      <c r="G16" s="35" t="s">
        <v>73</v>
      </c>
      <c r="H16" s="35" t="s">
        <v>72</v>
      </c>
      <c r="I16" s="35" t="s">
        <v>71</v>
      </c>
      <c r="J16" s="35" t="s">
        <v>70</v>
      </c>
      <c r="K16" s="35" t="s">
        <v>87</v>
      </c>
    </row>
    <row r="17" spans="1:11" ht="99" customHeight="1" x14ac:dyDescent="0.25">
      <c r="A17" s="63">
        <f t="shared" si="0"/>
        <v>12</v>
      </c>
      <c r="B17" s="68"/>
      <c r="C17" s="69"/>
      <c r="D17" s="38" t="s">
        <v>11</v>
      </c>
      <c r="E17" s="64" t="s">
        <v>18</v>
      </c>
      <c r="F17" s="37" t="s">
        <v>104</v>
      </c>
      <c r="G17" s="39" t="s">
        <v>32</v>
      </c>
      <c r="H17" s="39" t="s">
        <v>33</v>
      </c>
      <c r="I17" s="39" t="s">
        <v>34</v>
      </c>
      <c r="J17" s="39" t="s">
        <v>35</v>
      </c>
      <c r="K17" s="39" t="s">
        <v>88</v>
      </c>
    </row>
    <row r="18" spans="1:11" ht="162" customHeight="1" x14ac:dyDescent="0.25">
      <c r="A18" s="63">
        <f t="shared" si="0"/>
        <v>13</v>
      </c>
      <c r="B18" s="68"/>
      <c r="C18" s="62" t="s">
        <v>27</v>
      </c>
      <c r="D18" s="38" t="s">
        <v>113</v>
      </c>
      <c r="E18" s="64" t="s">
        <v>18</v>
      </c>
      <c r="F18" s="37" t="s">
        <v>121</v>
      </c>
      <c r="G18" s="37" t="s">
        <v>80</v>
      </c>
      <c r="H18" s="37" t="s">
        <v>81</v>
      </c>
      <c r="I18" s="37" t="s">
        <v>82</v>
      </c>
      <c r="J18" s="37" t="s">
        <v>83</v>
      </c>
      <c r="K18" s="37" t="s">
        <v>84</v>
      </c>
    </row>
    <row r="19" spans="1:11" ht="36" customHeight="1" x14ac:dyDescent="0.25">
      <c r="A19" s="70">
        <f t="shared" si="0"/>
        <v>14</v>
      </c>
      <c r="B19" s="68"/>
      <c r="C19" s="73" t="s">
        <v>102</v>
      </c>
      <c r="D19" s="75" t="s">
        <v>15</v>
      </c>
      <c r="E19" s="78" t="s">
        <v>18</v>
      </c>
      <c r="F19" s="37" t="s">
        <v>98</v>
      </c>
      <c r="G19" s="66" t="s">
        <v>42</v>
      </c>
      <c r="H19" s="81"/>
      <c r="I19" s="81"/>
      <c r="J19" s="81"/>
      <c r="K19" s="67"/>
    </row>
    <row r="20" spans="1:11" ht="53.25" customHeight="1" x14ac:dyDescent="0.25">
      <c r="A20" s="71"/>
      <c r="B20" s="68"/>
      <c r="C20" s="74"/>
      <c r="D20" s="76"/>
      <c r="E20" s="79"/>
      <c r="F20" s="37" t="s">
        <v>43</v>
      </c>
      <c r="G20" s="37" t="s">
        <v>44</v>
      </c>
      <c r="H20" s="37" t="s">
        <v>45</v>
      </c>
      <c r="I20" s="37" t="s">
        <v>46</v>
      </c>
      <c r="J20" s="37" t="s">
        <v>47</v>
      </c>
      <c r="K20" s="37" t="s">
        <v>37</v>
      </c>
    </row>
    <row r="21" spans="1:11" ht="53.25" customHeight="1" x14ac:dyDescent="0.25">
      <c r="A21" s="71"/>
      <c r="B21" s="68"/>
      <c r="C21" s="74"/>
      <c r="D21" s="76"/>
      <c r="E21" s="79"/>
      <c r="F21" s="37" t="s">
        <v>48</v>
      </c>
      <c r="G21" s="37" t="s">
        <v>49</v>
      </c>
      <c r="H21" s="37" t="s">
        <v>50</v>
      </c>
      <c r="I21" s="37" t="s">
        <v>51</v>
      </c>
      <c r="J21" s="37" t="s">
        <v>52</v>
      </c>
      <c r="K21" s="37" t="s">
        <v>37</v>
      </c>
    </row>
    <row r="22" spans="1:11" ht="53.25" customHeight="1" x14ac:dyDescent="0.25">
      <c r="A22" s="71"/>
      <c r="B22" s="68"/>
      <c r="C22" s="74"/>
      <c r="D22" s="76"/>
      <c r="E22" s="79"/>
      <c r="F22" s="37" t="s">
        <v>53</v>
      </c>
      <c r="G22" s="37" t="s">
        <v>54</v>
      </c>
      <c r="H22" s="37" t="s">
        <v>55</v>
      </c>
      <c r="I22" s="37" t="s">
        <v>56</v>
      </c>
      <c r="J22" s="37" t="s">
        <v>57</v>
      </c>
      <c r="K22" s="37" t="s">
        <v>37</v>
      </c>
    </row>
    <row r="23" spans="1:11" ht="53.25" customHeight="1" x14ac:dyDescent="0.25">
      <c r="A23" s="72"/>
      <c r="B23" s="68"/>
      <c r="C23" s="74"/>
      <c r="D23" s="77"/>
      <c r="E23" s="80"/>
      <c r="F23" s="37" t="s">
        <v>58</v>
      </c>
      <c r="G23" s="37" t="s">
        <v>59</v>
      </c>
      <c r="H23" s="37" t="s">
        <v>60</v>
      </c>
      <c r="I23" s="37" t="s">
        <v>61</v>
      </c>
      <c r="J23" s="37" t="s">
        <v>62</v>
      </c>
      <c r="K23" s="37" t="s">
        <v>37</v>
      </c>
    </row>
    <row r="24" spans="1:11" ht="177.75" customHeight="1" x14ac:dyDescent="0.25">
      <c r="A24" s="63">
        <f>A19+1</f>
        <v>15</v>
      </c>
      <c r="B24" s="68"/>
      <c r="C24" s="74"/>
      <c r="D24" s="38" t="s">
        <v>122</v>
      </c>
      <c r="E24" s="64" t="s">
        <v>18</v>
      </c>
      <c r="F24" s="43" t="s">
        <v>99</v>
      </c>
      <c r="G24" s="40" t="s">
        <v>111</v>
      </c>
      <c r="H24" s="40" t="s">
        <v>112</v>
      </c>
      <c r="I24" s="40" t="s">
        <v>110</v>
      </c>
      <c r="J24" s="40" t="s">
        <v>36</v>
      </c>
      <c r="K24" s="36" t="s">
        <v>37</v>
      </c>
    </row>
    <row r="25" spans="1:11" ht="126" x14ac:dyDescent="0.25">
      <c r="A25" s="63">
        <f t="shared" si="0"/>
        <v>16</v>
      </c>
      <c r="B25" s="68"/>
      <c r="C25" s="42" t="s">
        <v>16</v>
      </c>
      <c r="D25" s="38"/>
      <c r="E25" s="64" t="s">
        <v>18</v>
      </c>
      <c r="F25" s="37" t="s">
        <v>63</v>
      </c>
      <c r="G25" s="37" t="s">
        <v>89</v>
      </c>
      <c r="H25" s="37" t="s">
        <v>90</v>
      </c>
      <c r="I25" s="37" t="s">
        <v>91</v>
      </c>
      <c r="J25" s="37" t="s">
        <v>65</v>
      </c>
      <c r="K25" s="37" t="s">
        <v>64</v>
      </c>
    </row>
  </sheetData>
  <mergeCells count="24">
    <mergeCell ref="G3:K3"/>
    <mergeCell ref="A3:A4"/>
    <mergeCell ref="B3:B4"/>
    <mergeCell ref="C3:C4"/>
    <mergeCell ref="D3:D4"/>
    <mergeCell ref="E3:F3"/>
    <mergeCell ref="B5:B14"/>
    <mergeCell ref="C8:C9"/>
    <mergeCell ref="J8:K8"/>
    <mergeCell ref="A11:A12"/>
    <mergeCell ref="C11:C12"/>
    <mergeCell ref="D11:D12"/>
    <mergeCell ref="E11:E12"/>
    <mergeCell ref="F11:F12"/>
    <mergeCell ref="H11:K11"/>
    <mergeCell ref="G12:K12"/>
    <mergeCell ref="J15:K15"/>
    <mergeCell ref="B16:B25"/>
    <mergeCell ref="C16:C17"/>
    <mergeCell ref="A19:A23"/>
    <mergeCell ref="C19:C24"/>
    <mergeCell ref="D19:D23"/>
    <mergeCell ref="E19:E23"/>
    <mergeCell ref="G19:K19"/>
  </mergeCells>
  <conditionalFormatting sqref="E5:E7 D13 E13:E19 E24:E25 D10:E11">
    <cfRule type="cellIs" dxfId="22" priority="6" operator="equal">
      <formula>"Tidak dinilai"</formula>
    </cfRule>
  </conditionalFormatting>
  <conditionalFormatting sqref="A3">
    <cfRule type="cellIs" dxfId="21" priority="4" operator="equal">
      <formula>"Tidak dinilai"</formula>
    </cfRule>
  </conditionalFormatting>
  <conditionalFormatting sqref="D15">
    <cfRule type="cellIs" dxfId="20" priority="5" operator="equal">
      <formula>"Tidak dinilai"</formula>
    </cfRule>
  </conditionalFormatting>
  <conditionalFormatting sqref="E4:F4">
    <cfRule type="cellIs" dxfId="19" priority="3" operator="equal">
      <formula>"Tidak dinilai"</formula>
    </cfRule>
  </conditionalFormatting>
  <conditionalFormatting sqref="G4:K4">
    <cfRule type="cellIs" dxfId="18" priority="2" operator="equal">
      <formula>"Tidak dinilai"</formula>
    </cfRule>
  </conditionalFormatting>
  <conditionalFormatting sqref="B5 B3:D3">
    <cfRule type="cellIs" dxfId="17" priority="11" operator="equal">
      <formula>"Tidak dinilai"</formula>
    </cfRule>
  </conditionalFormatting>
  <conditionalFormatting sqref="D6">
    <cfRule type="cellIs" dxfId="16" priority="9" operator="equal">
      <formula>"Tidak dinilai"</formula>
    </cfRule>
  </conditionalFormatting>
  <conditionalFormatting sqref="D5">
    <cfRule type="cellIs" dxfId="15" priority="10" operator="equal">
      <formula>"Tidak dinilai"</formula>
    </cfRule>
  </conditionalFormatting>
  <conditionalFormatting sqref="D7">
    <cfRule type="cellIs" dxfId="14" priority="8" operator="equal">
      <formula>"Tidak dinilai"</formula>
    </cfRule>
  </conditionalFormatting>
  <conditionalFormatting sqref="D14">
    <cfRule type="cellIs" dxfId="13" priority="7" operator="equal">
      <formula>"Tidak dinilai"</formula>
    </cfRule>
  </conditionalFormatting>
  <conditionalFormatting sqref="D8:D9">
    <cfRule type="cellIs" dxfId="12" priority="1" operator="equal">
      <formula>"Tidak dinilai"</formula>
    </cfRule>
  </conditionalFormatting>
  <dataValidations count="1">
    <dataValidation type="list" allowBlank="1" showInputMessage="1" showErrorMessage="1" sqref="E24:E25 E13:E19 E10:E11 E5:E7" xr:uid="{00000000-0002-0000-0000-000000000000}">
      <formula1>"Diminta, Tidak Diminta"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23"/>
  <sheetViews>
    <sheetView workbookViewId="0">
      <selection activeCell="C26" sqref="C26"/>
    </sheetView>
  </sheetViews>
  <sheetFormatPr defaultColWidth="8.85546875" defaultRowHeight="18" x14ac:dyDescent="0.25"/>
  <cols>
    <col min="1" max="1" width="9.42578125" style="3" customWidth="1"/>
    <col min="2" max="2" width="22.42578125" style="4" customWidth="1"/>
    <col min="3" max="3" width="54.28515625" style="2" customWidth="1"/>
    <col min="4" max="4" width="65" style="2" customWidth="1"/>
    <col min="5" max="6" width="6.28515625" style="1" customWidth="1"/>
    <col min="7" max="8" width="6.28515625" style="27" customWidth="1"/>
    <col min="9" max="10" width="6.28515625" style="1" customWidth="1"/>
    <col min="11" max="11" width="9" style="1" customWidth="1"/>
    <col min="12" max="12" width="8.85546875" style="1"/>
    <col min="13" max="13" width="10.140625" style="1" bestFit="1" customWidth="1"/>
    <col min="14" max="16384" width="8.85546875" style="1"/>
  </cols>
  <sheetData>
    <row r="1" spans="1:13" ht="29.1" customHeight="1" x14ac:dyDescent="0.25">
      <c r="A1" s="116" t="s">
        <v>17</v>
      </c>
      <c r="B1" s="118" t="s">
        <v>2</v>
      </c>
      <c r="C1" s="120" t="s">
        <v>0</v>
      </c>
      <c r="D1" s="122" t="s">
        <v>19</v>
      </c>
      <c r="E1" s="106" t="s">
        <v>21</v>
      </c>
      <c r="F1" s="107"/>
      <c r="G1" s="106" t="s">
        <v>22</v>
      </c>
      <c r="H1" s="107"/>
      <c r="I1" s="106" t="s">
        <v>23</v>
      </c>
      <c r="J1" s="107"/>
      <c r="K1" s="107" t="s">
        <v>24</v>
      </c>
    </row>
    <row r="2" spans="1:13" s="2" customFormat="1" ht="15.75" customHeight="1" x14ac:dyDescent="0.25">
      <c r="A2" s="117"/>
      <c r="B2" s="119"/>
      <c r="C2" s="121"/>
      <c r="D2" s="123"/>
      <c r="E2" s="108"/>
      <c r="F2" s="109"/>
      <c r="G2" s="108"/>
      <c r="H2" s="109"/>
      <c r="I2" s="108"/>
      <c r="J2" s="109"/>
      <c r="K2" s="109"/>
    </row>
    <row r="3" spans="1:13" ht="18.75" customHeight="1" x14ac:dyDescent="0.25">
      <c r="A3" s="8">
        <v>1</v>
      </c>
      <c r="B3" s="110" t="s">
        <v>7</v>
      </c>
      <c r="C3" s="9" t="s">
        <v>4</v>
      </c>
      <c r="D3" s="10"/>
      <c r="E3" s="103">
        <v>7</v>
      </c>
      <c r="F3" s="111">
        <f>E3/$E$19</f>
        <v>0.3888888888888889</v>
      </c>
      <c r="G3" s="56">
        <v>4</v>
      </c>
      <c r="H3" s="60">
        <f>G3/(SUM($G$3:$G$11))</f>
        <v>0.10256410256410256</v>
      </c>
      <c r="I3" s="11"/>
      <c r="J3" s="12"/>
      <c r="K3" s="13">
        <f>$F$3*H3*100</f>
        <v>3.9886039886039883</v>
      </c>
      <c r="L3" s="2"/>
      <c r="M3" s="2"/>
    </row>
    <row r="4" spans="1:13" ht="18.75" customHeight="1" x14ac:dyDescent="0.25">
      <c r="A4" s="8">
        <f>A3+1</f>
        <v>2</v>
      </c>
      <c r="B4" s="110"/>
      <c r="C4" s="9" t="s">
        <v>3</v>
      </c>
      <c r="D4" s="10"/>
      <c r="E4" s="103"/>
      <c r="F4" s="111"/>
      <c r="G4" s="56">
        <v>3</v>
      </c>
      <c r="H4" s="60">
        <f t="shared" ref="H4:H11" si="0">G4/(SUM($G$3:$G$11))</f>
        <v>7.6923076923076927E-2</v>
      </c>
      <c r="I4" s="11"/>
      <c r="J4" s="12"/>
      <c r="K4" s="13">
        <f t="shared" ref="K4:K11" si="1">$F$3*H4*100</f>
        <v>2.9914529914529915</v>
      </c>
      <c r="L4" s="2"/>
      <c r="M4" s="2"/>
    </row>
    <row r="5" spans="1:13" ht="18.75" customHeight="1" x14ac:dyDescent="0.25">
      <c r="A5" s="8">
        <f t="shared" ref="A5:A11" si="2">A4+1</f>
        <v>3</v>
      </c>
      <c r="B5" s="110"/>
      <c r="C5" s="9" t="s">
        <v>5</v>
      </c>
      <c r="D5" s="10"/>
      <c r="E5" s="103"/>
      <c r="F5" s="111"/>
      <c r="G5" s="56">
        <v>8</v>
      </c>
      <c r="H5" s="60">
        <f t="shared" si="0"/>
        <v>0.20512820512820512</v>
      </c>
      <c r="I5" s="11"/>
      <c r="J5" s="12"/>
      <c r="K5" s="13">
        <f t="shared" si="1"/>
        <v>7.9772079772079767</v>
      </c>
      <c r="L5" s="2"/>
      <c r="M5" s="2"/>
    </row>
    <row r="6" spans="1:13" ht="27" customHeight="1" x14ac:dyDescent="0.25">
      <c r="A6" s="8">
        <f t="shared" si="2"/>
        <v>4</v>
      </c>
      <c r="B6" s="110"/>
      <c r="C6" s="112" t="s">
        <v>152</v>
      </c>
      <c r="D6" s="29" t="s">
        <v>134</v>
      </c>
      <c r="E6" s="103"/>
      <c r="F6" s="111"/>
      <c r="G6" s="104">
        <v>7</v>
      </c>
      <c r="H6" s="114">
        <f t="shared" si="0"/>
        <v>0.17948717948717949</v>
      </c>
      <c r="I6" s="8">
        <v>5</v>
      </c>
      <c r="J6" s="60">
        <f>I6/SUM($I$6:$I$7)</f>
        <v>0.5</v>
      </c>
      <c r="K6" s="13">
        <f>$F$3*$H$8*J6*100</f>
        <v>3.4900284900284899</v>
      </c>
      <c r="L6" s="2"/>
      <c r="M6" s="2"/>
    </row>
    <row r="7" spans="1:13" ht="25.5" customHeight="1" x14ac:dyDescent="0.25">
      <c r="A7" s="8">
        <f t="shared" si="2"/>
        <v>5</v>
      </c>
      <c r="B7" s="110"/>
      <c r="C7" s="113"/>
      <c r="D7" s="29" t="s">
        <v>155</v>
      </c>
      <c r="E7" s="103"/>
      <c r="F7" s="111"/>
      <c r="G7" s="105"/>
      <c r="H7" s="115"/>
      <c r="I7" s="8">
        <v>5</v>
      </c>
      <c r="J7" s="60">
        <f>I7/SUM($I$6:$I$7)</f>
        <v>0.5</v>
      </c>
      <c r="K7" s="13">
        <f>$F$3*$H$8*J7*100</f>
        <v>3.4900284900284899</v>
      </c>
      <c r="L7" s="2"/>
      <c r="M7" s="2"/>
    </row>
    <row r="8" spans="1:13" ht="20.25" customHeight="1" x14ac:dyDescent="0.25">
      <c r="A8" s="8">
        <f t="shared" si="2"/>
        <v>6</v>
      </c>
      <c r="B8" s="110"/>
      <c r="C8" s="112" t="s">
        <v>126</v>
      </c>
      <c r="D8" s="29" t="s">
        <v>114</v>
      </c>
      <c r="E8" s="103"/>
      <c r="F8" s="111"/>
      <c r="G8" s="104">
        <v>7</v>
      </c>
      <c r="H8" s="114">
        <f t="shared" si="0"/>
        <v>0.17948717948717949</v>
      </c>
      <c r="I8" s="8">
        <v>5</v>
      </c>
      <c r="J8" s="60">
        <f>I8/SUM($I$8:$I$9)</f>
        <v>0.5</v>
      </c>
      <c r="K8" s="13">
        <f>$F$3*$H$8*J8*100</f>
        <v>3.4900284900284899</v>
      </c>
      <c r="L8" s="2"/>
      <c r="M8" s="2"/>
    </row>
    <row r="9" spans="1:13" ht="20.25" customHeight="1" x14ac:dyDescent="0.25">
      <c r="A9" s="8">
        <f t="shared" si="2"/>
        <v>7</v>
      </c>
      <c r="B9" s="110"/>
      <c r="C9" s="113"/>
      <c r="D9" s="29" t="s">
        <v>125</v>
      </c>
      <c r="E9" s="103"/>
      <c r="F9" s="111"/>
      <c r="G9" s="105"/>
      <c r="H9" s="115"/>
      <c r="I9" s="8">
        <v>5</v>
      </c>
      <c r="J9" s="60">
        <f>I9/SUM($I$8:$I$9)</f>
        <v>0.5</v>
      </c>
      <c r="K9" s="13">
        <f>$F$3*$H$8*J9*100</f>
        <v>3.4900284900284899</v>
      </c>
      <c r="L9" s="2"/>
      <c r="M9" s="2"/>
    </row>
    <row r="10" spans="1:13" ht="31.5" x14ac:dyDescent="0.25">
      <c r="A10" s="8">
        <f t="shared" si="2"/>
        <v>8</v>
      </c>
      <c r="B10" s="110"/>
      <c r="C10" s="9" t="s">
        <v>150</v>
      </c>
      <c r="D10" s="10"/>
      <c r="E10" s="103"/>
      <c r="F10" s="111"/>
      <c r="G10" s="56">
        <v>5</v>
      </c>
      <c r="H10" s="60">
        <f t="shared" si="0"/>
        <v>0.12820512820512819</v>
      </c>
      <c r="I10" s="11"/>
      <c r="J10" s="12"/>
      <c r="K10" s="13">
        <f t="shared" si="1"/>
        <v>4.9857549857549852</v>
      </c>
      <c r="L10" s="2"/>
      <c r="M10" s="2"/>
    </row>
    <row r="11" spans="1:13" ht="18.75" customHeight="1" x14ac:dyDescent="0.25">
      <c r="A11" s="8">
        <f t="shared" si="2"/>
        <v>9</v>
      </c>
      <c r="B11" s="110"/>
      <c r="C11" s="9" t="s">
        <v>123</v>
      </c>
      <c r="D11" s="10"/>
      <c r="E11" s="103"/>
      <c r="F11" s="111"/>
      <c r="G11" s="56">
        <v>5</v>
      </c>
      <c r="H11" s="60">
        <f t="shared" si="0"/>
        <v>0.12820512820512819</v>
      </c>
      <c r="I11" s="11"/>
      <c r="J11" s="12"/>
      <c r="K11" s="13">
        <f t="shared" si="1"/>
        <v>4.9857549857549852</v>
      </c>
      <c r="L11" s="2"/>
      <c r="M11" s="2"/>
    </row>
    <row r="12" spans="1:13" ht="22.5" customHeight="1" x14ac:dyDescent="0.25">
      <c r="A12" s="14">
        <f>A11+1</f>
        <v>10</v>
      </c>
      <c r="B12" s="50" t="s">
        <v>8</v>
      </c>
      <c r="C12" s="15" t="s">
        <v>153</v>
      </c>
      <c r="D12" s="16"/>
      <c r="E12" s="58">
        <v>6</v>
      </c>
      <c r="F12" s="51">
        <f>E12/$E$19</f>
        <v>0.33333333333333331</v>
      </c>
      <c r="G12" s="56">
        <v>6</v>
      </c>
      <c r="H12" s="51">
        <f>G12/SUM($G$12:$G$12)</f>
        <v>1</v>
      </c>
      <c r="I12" s="17"/>
      <c r="J12" s="18"/>
      <c r="K12" s="19">
        <f>$F$12*H12*100</f>
        <v>33.333333333333329</v>
      </c>
      <c r="L12" s="2"/>
      <c r="M12" s="2"/>
    </row>
    <row r="13" spans="1:13" ht="16.5" x14ac:dyDescent="0.25">
      <c r="A13" s="20">
        <f>A12+1</f>
        <v>11</v>
      </c>
      <c r="B13" s="102" t="s">
        <v>9</v>
      </c>
      <c r="C13" s="99" t="s">
        <v>10</v>
      </c>
      <c r="D13" s="21" t="s">
        <v>124</v>
      </c>
      <c r="E13" s="103">
        <v>5</v>
      </c>
      <c r="F13" s="101">
        <f>E13/$E$19</f>
        <v>0.27777777777777779</v>
      </c>
      <c r="G13" s="104">
        <v>4</v>
      </c>
      <c r="H13" s="97">
        <f>G13/SUM($G$13:$G$18)</f>
        <v>0.2</v>
      </c>
      <c r="I13" s="48">
        <v>5</v>
      </c>
      <c r="J13" s="57">
        <f>I13/SUM($I$13:$I$14)</f>
        <v>0.41666666666666669</v>
      </c>
      <c r="K13" s="22">
        <f>$F$13*$H$13*J13*100</f>
        <v>2.3148148148148149</v>
      </c>
      <c r="L13" s="2"/>
      <c r="M13" s="2"/>
    </row>
    <row r="14" spans="1:13" ht="18.75" customHeight="1" x14ac:dyDescent="0.25">
      <c r="A14" s="20">
        <f t="shared" ref="A14:A18" si="3">A13+1</f>
        <v>12</v>
      </c>
      <c r="B14" s="102"/>
      <c r="C14" s="99"/>
      <c r="D14" s="21" t="s">
        <v>92</v>
      </c>
      <c r="E14" s="103"/>
      <c r="F14" s="101"/>
      <c r="G14" s="105"/>
      <c r="H14" s="98"/>
      <c r="I14" s="48">
        <v>7</v>
      </c>
      <c r="J14" s="57">
        <f>I14/SUM($I$13:$I$14)</f>
        <v>0.58333333333333337</v>
      </c>
      <c r="K14" s="22">
        <f>$F$13*$H$13*J14*100</f>
        <v>3.2407407407407414</v>
      </c>
      <c r="L14" s="2"/>
      <c r="M14" s="2"/>
    </row>
    <row r="15" spans="1:13" ht="18.75" customHeight="1" x14ac:dyDescent="0.25">
      <c r="A15" s="20">
        <f t="shared" si="3"/>
        <v>13</v>
      </c>
      <c r="B15" s="102"/>
      <c r="C15" s="55" t="s">
        <v>13</v>
      </c>
      <c r="D15" s="21"/>
      <c r="E15" s="103"/>
      <c r="F15" s="101"/>
      <c r="G15" s="59">
        <v>7</v>
      </c>
      <c r="H15" s="54">
        <f>G15/SUM($G$13:$G$18)</f>
        <v>0.35</v>
      </c>
      <c r="I15" s="57"/>
      <c r="J15" s="57"/>
      <c r="K15" s="22">
        <f>$F$13*$H$15*100</f>
        <v>9.7222222222222232</v>
      </c>
      <c r="L15" s="2"/>
      <c r="M15" s="2"/>
    </row>
    <row r="16" spans="1:13" ht="18.75" customHeight="1" x14ac:dyDescent="0.25">
      <c r="A16" s="20">
        <f t="shared" si="3"/>
        <v>14</v>
      </c>
      <c r="B16" s="102"/>
      <c r="C16" s="99" t="s">
        <v>14</v>
      </c>
      <c r="D16" s="21" t="s">
        <v>15</v>
      </c>
      <c r="E16" s="103"/>
      <c r="F16" s="101"/>
      <c r="G16" s="100">
        <v>7</v>
      </c>
      <c r="H16" s="101">
        <f>G16/SUM($G$13:$G$18)</f>
        <v>0.35</v>
      </c>
      <c r="I16" s="48">
        <v>4</v>
      </c>
      <c r="J16" s="57">
        <f>I16/SUM($I$16:$I$17)</f>
        <v>0.36363636363636365</v>
      </c>
      <c r="K16" s="22">
        <f>$F$13*$H$16*J16*100</f>
        <v>3.535353535353535</v>
      </c>
      <c r="L16" s="2"/>
      <c r="M16" s="2"/>
    </row>
    <row r="17" spans="1:13" ht="18.75" customHeight="1" x14ac:dyDescent="0.25">
      <c r="A17" s="20">
        <f t="shared" si="3"/>
        <v>15</v>
      </c>
      <c r="B17" s="102"/>
      <c r="C17" s="99"/>
      <c r="D17" s="21" t="s">
        <v>154</v>
      </c>
      <c r="E17" s="103"/>
      <c r="F17" s="101"/>
      <c r="G17" s="100"/>
      <c r="H17" s="101"/>
      <c r="I17" s="48">
        <v>7</v>
      </c>
      <c r="J17" s="57">
        <f>I17/SUM($I$16:$I$17)</f>
        <v>0.63636363636363635</v>
      </c>
      <c r="K17" s="22">
        <f>$F$13*$H$16*J17*100</f>
        <v>6.1868686868686869</v>
      </c>
      <c r="L17" s="2"/>
      <c r="M17" s="2"/>
    </row>
    <row r="18" spans="1:13" ht="18.75" customHeight="1" x14ac:dyDescent="0.25">
      <c r="A18" s="20">
        <f t="shared" si="3"/>
        <v>16</v>
      </c>
      <c r="B18" s="102"/>
      <c r="C18" s="21" t="s">
        <v>16</v>
      </c>
      <c r="D18" s="21"/>
      <c r="E18" s="103"/>
      <c r="F18" s="101"/>
      <c r="G18" s="56">
        <v>2</v>
      </c>
      <c r="H18" s="57">
        <f>G18/SUM($G$13:$G$18)</f>
        <v>0.1</v>
      </c>
      <c r="I18" s="23"/>
      <c r="J18" s="24"/>
      <c r="K18" s="22">
        <f>+F13*H18*100</f>
        <v>2.7777777777777781</v>
      </c>
      <c r="L18" s="2"/>
      <c r="M18" s="2"/>
    </row>
    <row r="19" spans="1:13" x14ac:dyDescent="0.25">
      <c r="E19" s="25">
        <f>SUM(E3:E18)</f>
        <v>18</v>
      </c>
      <c r="F19" s="26">
        <f>SUM(F3:F18)</f>
        <v>1</v>
      </c>
      <c r="K19" s="25">
        <f>SUM(K3:K18)</f>
        <v>100</v>
      </c>
      <c r="L19" s="2"/>
      <c r="M19" s="2"/>
    </row>
    <row r="20" spans="1:13" x14ac:dyDescent="0.25">
      <c r="G20" s="27">
        <v>1</v>
      </c>
      <c r="H20" s="28">
        <f>SUM(H3:H11)</f>
        <v>1</v>
      </c>
      <c r="I20" s="52" t="s">
        <v>151</v>
      </c>
      <c r="J20" s="28">
        <f>SUM(J6:J7)</f>
        <v>1</v>
      </c>
    </row>
    <row r="21" spans="1:13" x14ac:dyDescent="0.25">
      <c r="G21" s="27">
        <v>2</v>
      </c>
      <c r="H21" s="28">
        <f>SUM(H12:H12)</f>
        <v>1</v>
      </c>
      <c r="I21" s="27" t="s">
        <v>149</v>
      </c>
      <c r="J21" s="28">
        <f>SUM(J8:J9)</f>
        <v>1</v>
      </c>
    </row>
    <row r="22" spans="1:13" x14ac:dyDescent="0.25">
      <c r="G22" s="27">
        <v>3</v>
      </c>
      <c r="H22" s="28">
        <f>SUM(H13:H18)</f>
        <v>1</v>
      </c>
      <c r="I22" s="27" t="s">
        <v>25</v>
      </c>
      <c r="J22" s="28">
        <f>SUM(J13:J14)</f>
        <v>1</v>
      </c>
    </row>
    <row r="23" spans="1:13" x14ac:dyDescent="0.25">
      <c r="I23" s="27" t="s">
        <v>26</v>
      </c>
      <c r="J23" s="28">
        <f>SUM(J16:J17)</f>
        <v>1</v>
      </c>
    </row>
  </sheetData>
  <mergeCells count="26">
    <mergeCell ref="A1:A2"/>
    <mergeCell ref="B1:B2"/>
    <mergeCell ref="C1:C2"/>
    <mergeCell ref="D1:D2"/>
    <mergeCell ref="E1:F2"/>
    <mergeCell ref="I1:J2"/>
    <mergeCell ref="K1:K2"/>
    <mergeCell ref="B3:B11"/>
    <mergeCell ref="E3:E11"/>
    <mergeCell ref="F3:F11"/>
    <mergeCell ref="C6:C7"/>
    <mergeCell ref="G6:G7"/>
    <mergeCell ref="H6:H7"/>
    <mergeCell ref="C8:C9"/>
    <mergeCell ref="G8:G9"/>
    <mergeCell ref="G1:H2"/>
    <mergeCell ref="H8:H9"/>
    <mergeCell ref="H13:H14"/>
    <mergeCell ref="C16:C17"/>
    <mergeCell ref="G16:G17"/>
    <mergeCell ref="H16:H17"/>
    <mergeCell ref="B13:B18"/>
    <mergeCell ref="C13:C14"/>
    <mergeCell ref="E13:E18"/>
    <mergeCell ref="F13:F18"/>
    <mergeCell ref="G13:G14"/>
  </mergeCells>
  <conditionalFormatting sqref="D3">
    <cfRule type="cellIs" dxfId="11" priority="11" operator="equal">
      <formula>"Tidak dinilai"</formula>
    </cfRule>
  </conditionalFormatting>
  <conditionalFormatting sqref="B3 B1:D1">
    <cfRule type="cellIs" dxfId="10" priority="12" operator="equal">
      <formula>"Tidak dinilai"</formula>
    </cfRule>
  </conditionalFormatting>
  <conditionalFormatting sqref="D12">
    <cfRule type="cellIs" dxfId="9" priority="6" operator="equal">
      <formula>"Tidak dinilai"</formula>
    </cfRule>
  </conditionalFormatting>
  <conditionalFormatting sqref="D5">
    <cfRule type="cellIs" dxfId="8" priority="9" operator="equal">
      <formula>"Tidak dinilai"</formula>
    </cfRule>
  </conditionalFormatting>
  <conditionalFormatting sqref="D4">
    <cfRule type="cellIs" dxfId="7" priority="10" operator="equal">
      <formula>"Tidak dinilai"</formula>
    </cfRule>
  </conditionalFormatting>
  <conditionalFormatting sqref="D8:D10">
    <cfRule type="cellIs" dxfId="6" priority="8" operator="equal">
      <formula>"Tidak dinilai"</formula>
    </cfRule>
  </conditionalFormatting>
  <conditionalFormatting sqref="D11">
    <cfRule type="cellIs" dxfId="5" priority="7" operator="equal">
      <formula>"Tidak dinilai"</formula>
    </cfRule>
  </conditionalFormatting>
  <conditionalFormatting sqref="A1">
    <cfRule type="cellIs" dxfId="4" priority="5" operator="equal">
      <formula>"Tidak dinilai"</formula>
    </cfRule>
  </conditionalFormatting>
  <conditionalFormatting sqref="E1">
    <cfRule type="cellIs" dxfId="3" priority="4" operator="equal">
      <formula>"Tidak dinilai"</formula>
    </cfRule>
  </conditionalFormatting>
  <conditionalFormatting sqref="G1">
    <cfRule type="cellIs" dxfId="2" priority="3" operator="equal">
      <formula>"Tidak dinilai"</formula>
    </cfRule>
  </conditionalFormatting>
  <conditionalFormatting sqref="I1">
    <cfRule type="cellIs" dxfId="1" priority="2" operator="equal">
      <formula>"Tidak dinilai"</formula>
    </cfRule>
  </conditionalFormatting>
  <conditionalFormatting sqref="D6:D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2020-07-27T15:51:57Z</dcterms:modified>
</cp:coreProperties>
</file>